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drawings/drawing5.xml" ContentType="application/vnd.openxmlformats-officedocument.drawing+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drawings/drawing7.xml" ContentType="application/vnd.openxmlformats-officedocument.drawing+xml"/>
  <Override PartName="/xl/tables/table10.xml" ContentType="application/vnd.openxmlformats-officedocument.spreadsheetml.table+xml"/>
  <Override PartName="/xl/drawings/drawing8.xml" ContentType="application/vnd.openxmlformats-officedocument.drawing+xml"/>
  <Override PartName="/xl/tables/table11.xml" ContentType="application/vnd.openxmlformats-officedocument.spreadsheetml.table+xml"/>
  <Override PartName="/xl/drawings/drawing9.xml" ContentType="application/vnd.openxmlformats-officedocument.drawing+xml"/>
  <Override PartName="/xl/tables/table12.xml" ContentType="application/vnd.openxmlformats-officedocument.spreadsheetml.table+xml"/>
  <Override PartName="/xl/drawings/drawing10.xml" ContentType="application/vnd.openxmlformats-officedocument.drawing+xml"/>
  <Override PartName="/xl/tables/table13.xml" ContentType="application/vnd.openxmlformats-officedocument.spreadsheetml.table+xml"/>
  <Override PartName="/xl/drawings/drawing11.xml" ContentType="application/vnd.openxmlformats-officedocument.drawing+xml"/>
  <Override PartName="/xl/tables/table14.xml" ContentType="application/vnd.openxmlformats-officedocument.spreadsheetml.table+xml"/>
  <Override PartName="/xl/drawings/drawing12.xml" ContentType="application/vnd.openxmlformats-officedocument.drawing+xml"/>
  <Override PartName="/xl/tables/table15.xml" ContentType="application/vnd.openxmlformats-officedocument.spreadsheetml.table+xml"/>
  <Override PartName="/xl/drawings/drawing13.xml" ContentType="application/vnd.openxmlformats-officedocument.drawing+xml"/>
  <Override PartName="/xl/tables/table16.xml" ContentType="application/vnd.openxmlformats-officedocument.spreadsheetml.table+xml"/>
  <Override PartName="/xl/drawings/drawing14.xml" ContentType="application/vnd.openxmlformats-officedocument.drawing+xml"/>
  <Override PartName="/xl/tables/table17.xml" ContentType="application/vnd.openxmlformats-officedocument.spreadsheetml.table+xml"/>
  <Override PartName="/xl/drawings/drawing15.xml" ContentType="application/vnd.openxmlformats-officedocument.drawing+xml"/>
  <Override PartName="/xl/tables/table18.xml" ContentType="application/vnd.openxmlformats-officedocument.spreadsheetml.table+xml"/>
  <Override PartName="/xl/drawings/drawing16.xml" ContentType="application/vnd.openxmlformats-officedocument.drawing+xml"/>
  <Override PartName="/xl/tables/table19.xml" ContentType="application/vnd.openxmlformats-officedocument.spreadsheetml.table+xml"/>
  <Override PartName="/xl/drawings/drawing17.xml" ContentType="application/vnd.openxmlformats-officedocument.drawing+xml"/>
  <Override PartName="/xl/tables/table20.xml" ContentType="application/vnd.openxmlformats-officedocument.spreadsheetml.table+xml"/>
  <Override PartName="/xl/drawings/drawing18.xml" ContentType="application/vnd.openxmlformats-officedocument.drawing+xml"/>
  <Override PartName="/xl/tables/table21.xml" ContentType="application/vnd.openxmlformats-officedocument.spreadsheetml.table+xml"/>
  <Override PartName="/xl/drawings/drawing19.xml" ContentType="application/vnd.openxmlformats-officedocument.drawing+xml"/>
  <Override PartName="/xl/tables/table22.xml" ContentType="application/vnd.openxmlformats-officedocument.spreadsheetml.table+xml"/>
  <Override PartName="/xl/drawings/drawing20.xml" ContentType="application/vnd.openxmlformats-officedocument.drawing+xml"/>
  <Override PartName="/xl/tables/table23.xml" ContentType="application/vnd.openxmlformats-officedocument.spreadsheetml.table+xml"/>
  <Override PartName="/xl/drawings/drawing21.xml" ContentType="application/vnd.openxmlformats-officedocument.drawing+xml"/>
  <Override PartName="/xl/tables/table24.xml" ContentType="application/vnd.openxmlformats-officedocument.spreadsheetml.table+xml"/>
  <Override PartName="/xl/drawings/drawing22.xml" ContentType="application/vnd.openxmlformats-officedocument.drawing+xml"/>
  <Override PartName="/xl/tables/table25.xml" ContentType="application/vnd.openxmlformats-officedocument.spreadsheetml.table+xml"/>
  <Override PartName="/xl/drawings/drawing23.xml" ContentType="application/vnd.openxmlformats-officedocument.drawing+xml"/>
  <Override PartName="/xl/tables/table26.xml" ContentType="application/vnd.openxmlformats-officedocument.spreadsheetml.table+xml"/>
  <Override PartName="/xl/drawings/drawing24.xml" ContentType="application/vnd.openxmlformats-officedocument.drawing+xml"/>
  <Override PartName="/xl/tables/table27.xml" ContentType="application/vnd.openxmlformats-officedocument.spreadsheetml.table+xml"/>
  <Override PartName="/xl/drawings/drawing25.xml" ContentType="application/vnd.openxmlformats-officedocument.drawing+xml"/>
  <Override PartName="/xl/tables/table28.xml" ContentType="application/vnd.openxmlformats-officedocument.spreadsheetml.table+xml"/>
  <Override PartName="/xl/drawings/drawing26.xml" ContentType="application/vnd.openxmlformats-officedocument.drawing+xml"/>
  <Override PartName="/xl/tables/table29.xml" ContentType="application/vnd.openxmlformats-officedocument.spreadsheetml.table+xml"/>
  <Override PartName="/xl/drawings/drawing27.xml" ContentType="application/vnd.openxmlformats-officedocument.drawing+xml"/>
  <Override PartName="/xl/tables/table30.xml" ContentType="application/vnd.openxmlformats-officedocument.spreadsheetml.table+xml"/>
  <Override PartName="/xl/drawings/drawing28.xml" ContentType="application/vnd.openxmlformats-officedocument.drawing+xml"/>
  <Override PartName="/xl/tables/table31.xml" ContentType="application/vnd.openxmlformats-officedocument.spreadsheetml.table+xml"/>
  <Override PartName="/xl/drawings/drawing29.xml" ContentType="application/vnd.openxmlformats-officedocument.drawing+xml"/>
  <Override PartName="/xl/tables/table32.xml" ContentType="application/vnd.openxmlformats-officedocument.spreadsheetml.table+xml"/>
  <Override PartName="/xl/drawings/drawing30.xml" ContentType="application/vnd.openxmlformats-officedocument.drawing+xml"/>
  <Override PartName="/xl/tables/table33.xml" ContentType="application/vnd.openxmlformats-officedocument.spreadsheetml.table+xml"/>
  <Override PartName="/xl/drawings/drawing31.xml" ContentType="application/vnd.openxmlformats-officedocument.drawing+xml"/>
  <Override PartName="/xl/tables/table34.xml" ContentType="application/vnd.openxmlformats-officedocument.spreadsheetml.table+xml"/>
  <Override PartName="/xl/drawings/drawing32.xml" ContentType="application/vnd.openxmlformats-officedocument.drawing+xml"/>
  <Override PartName="/xl/tables/table35.xml" ContentType="application/vnd.openxmlformats-officedocument.spreadsheetml.table+xml"/>
  <Override PartName="/xl/drawings/drawing33.xml" ContentType="application/vnd.openxmlformats-officedocument.drawing+xml"/>
  <Override PartName="/xl/tables/table36.xml" ContentType="application/vnd.openxmlformats-officedocument.spreadsheetml.table+xml"/>
  <Override PartName="/xl/drawings/drawing34.xml" ContentType="application/vnd.openxmlformats-officedocument.drawing+xml"/>
  <Override PartName="/xl/tables/table37.xml" ContentType="application/vnd.openxmlformats-officedocument.spreadsheetml.table+xml"/>
  <Override PartName="/xl/drawings/drawing35.xml" ContentType="application/vnd.openxmlformats-officedocument.drawing+xml"/>
  <Override PartName="/xl/tables/table38.xml" ContentType="application/vnd.openxmlformats-officedocument.spreadsheetml.table+xml"/>
  <Override PartName="/xl/drawings/drawing36.xml" ContentType="application/vnd.openxmlformats-officedocument.drawing+xml"/>
  <Override PartName="/xl/tables/table39.xml" ContentType="application/vnd.openxmlformats-officedocument.spreadsheetml.table+xml"/>
  <Override PartName="/xl/drawings/drawing37.xml" ContentType="application/vnd.openxmlformats-officedocument.drawing+xml"/>
  <Override PartName="/xl/tables/table40.xml" ContentType="application/vnd.openxmlformats-officedocument.spreadsheetml.table+xml"/>
  <Override PartName="/xl/drawings/drawing38.xml" ContentType="application/vnd.openxmlformats-officedocument.drawing+xml"/>
  <Override PartName="/xl/tables/table41.xml" ContentType="application/vnd.openxmlformats-officedocument.spreadsheetml.table+xml"/>
  <Override PartName="/xl/drawings/drawing39.xml" ContentType="application/vnd.openxmlformats-officedocument.drawing+xml"/>
  <Override PartName="/xl/tables/table42.xml" ContentType="application/vnd.openxmlformats-officedocument.spreadsheetml.table+xml"/>
  <Override PartName="/xl/drawings/drawing40.xml" ContentType="application/vnd.openxmlformats-officedocument.drawing+xml"/>
  <Override PartName="/xl/tables/table43.xml" ContentType="application/vnd.openxmlformats-officedocument.spreadsheetml.table+xml"/>
  <Override PartName="/xl/drawings/drawing41.xml" ContentType="application/vnd.openxmlformats-officedocument.drawing+xml"/>
  <Override PartName="/xl/tables/table44.xml" ContentType="application/vnd.openxmlformats-officedocument.spreadsheetml.table+xml"/>
  <Override PartName="/xl/drawings/drawing42.xml" ContentType="application/vnd.openxmlformats-officedocument.drawing+xml"/>
  <Override PartName="/xl/tables/table45.xml" ContentType="application/vnd.openxmlformats-officedocument.spreadsheetml.table+xml"/>
  <Override PartName="/xl/drawings/drawing43.xml" ContentType="application/vnd.openxmlformats-officedocument.drawing+xml"/>
  <Override PartName="/xl/tables/table46.xml" ContentType="application/vnd.openxmlformats-officedocument.spreadsheetml.table+xml"/>
  <Override PartName="/xl/drawings/drawing44.xml" ContentType="application/vnd.openxmlformats-officedocument.drawing+xml"/>
  <Override PartName="/xl/tables/table47.xml" ContentType="application/vnd.openxmlformats-officedocument.spreadsheetml.table+xml"/>
  <Override PartName="/xl/drawings/drawing45.xml" ContentType="application/vnd.openxmlformats-officedocument.drawing+xml"/>
  <Override PartName="/xl/tables/table48.xml" ContentType="application/vnd.openxmlformats-officedocument.spreadsheetml.table+xml"/>
  <Override PartName="/xl/drawings/drawing46.xml" ContentType="application/vnd.openxmlformats-officedocument.drawing+xml"/>
  <Override PartName="/xl/tables/table49.xml" ContentType="application/vnd.openxmlformats-officedocument.spreadsheetml.table+xml"/>
  <Override PartName="/xl/drawings/drawing47.xml" ContentType="application/vnd.openxmlformats-officedocument.drawing+xml"/>
  <Override PartName="/xl/tables/table5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nv-server-6\Werbung-Vertrieb\_ePublishing\Campuslizenz\Pakete\"/>
    </mc:Choice>
  </mc:AlternateContent>
  <xr:revisionPtr revIDLastSave="0" documentId="13_ncr:1_{AF9FC4AF-0847-4B69-BFFA-C85FA8FF1FF3}" xr6:coauthVersionLast="47" xr6:coauthVersionMax="47" xr10:uidLastSave="{00000000-0000-0000-0000-000000000000}"/>
  <bookViews>
    <workbookView xWindow="30600" yWindow="-120" windowWidth="29040" windowHeight="15840" xr2:uid="{15941585-ACFD-4E64-8456-CF05DB5A6F08}"/>
  </bookViews>
  <sheets>
    <sheet name="Übersicht" sheetId="1" r:id="rId1"/>
    <sheet name="Anglistik 2023" sheetId="37" r:id="rId2"/>
    <sheet name="Anglistik 2022" sheetId="2" r:id="rId3"/>
    <sheet name="Anglistik 2021" sheetId="3" r:id="rId4"/>
    <sheet name="Anglistik 2020" sheetId="4" r:id="rId5"/>
    <sheet name="Bauwesen 2023" sheetId="38" r:id="rId6"/>
    <sheet name="Fremdsprachendidaktik 2023" sheetId="39" r:id="rId7"/>
    <sheet name="Fremdsprachendidaktik 2022" sheetId="5" r:id="rId8"/>
    <sheet name="Fremdsprachendidaktik 2021" sheetId="6" r:id="rId9"/>
    <sheet name="Fremdsprachendidaktik 2020" sheetId="7" r:id="rId10"/>
    <sheet name="Germanistik 2023" sheetId="40" r:id="rId11"/>
    <sheet name="Germanistik 2022" sheetId="8" r:id="rId12"/>
    <sheet name="Germanistik 2021" sheetId="9" r:id="rId13"/>
    <sheet name="Germanistik 2020" sheetId="10" r:id="rId14"/>
    <sheet name="Geschichte 2022" sheetId="11" r:id="rId15"/>
    <sheet name="Lehrbuch 2023" sheetId="41" r:id="rId16"/>
    <sheet name="Lehrbuch 2022" sheetId="12" r:id="rId17"/>
    <sheet name="Lehrbuch 2021" sheetId="13" r:id="rId18"/>
    <sheet name="Lehrbuch 2020" sheetId="14" r:id="rId19"/>
    <sheet name="Linguistik 2023" sheetId="42" r:id="rId20"/>
    <sheet name="Linguistik 2022" sheetId="15" r:id="rId21"/>
    <sheet name="Linguistik 2021" sheetId="16" r:id="rId22"/>
    <sheet name="Linguistik 2020" sheetId="17" r:id="rId23"/>
    <sheet name="Literaturwissenschaft 2023" sheetId="43" r:id="rId24"/>
    <sheet name="Literaturwissenschaft 2022" sheetId="35" r:id="rId25"/>
    <sheet name="Literaturwissenschaft 2021" sheetId="19" r:id="rId26"/>
    <sheet name="Literaturwissenschaft 2020" sheetId="18" r:id="rId27"/>
    <sheet name="Ratgeber 2022" sheetId="20" r:id="rId28"/>
    <sheet name="Ratgeber 2020" sheetId="21" r:id="rId29"/>
    <sheet name="Romanistik 2023" sheetId="44" r:id="rId30"/>
    <sheet name="Romanistik 2022" sheetId="22" r:id="rId31"/>
    <sheet name="Romanistik 2021" sheetId="23" r:id="rId32"/>
    <sheet name="Romanistik 2020" sheetId="24" r:id="rId33"/>
    <sheet name="Technik 2022" sheetId="25" r:id="rId34"/>
    <sheet name="Technik 2021" sheetId="26" r:id="rId35"/>
    <sheet name="Technik 2020" sheetId="27" r:id="rId36"/>
    <sheet name="Theologie 2023" sheetId="45" r:id="rId37"/>
    <sheet name="Theologie 2021" sheetId="30" r:id="rId38"/>
    <sheet name="Theologie 2020" sheetId="31" r:id="rId39"/>
    <sheet name="Tourismus 2023" sheetId="46" r:id="rId40"/>
    <sheet name="Tourismus 2022" sheetId="28" r:id="rId41"/>
    <sheet name="Tourismus 2021" sheetId="29" r:id="rId42"/>
    <sheet name="Tourismus 2020" sheetId="36" r:id="rId43"/>
    <sheet name="Wirtschaft 2023" sheetId="47" r:id="rId44"/>
    <sheet name="Wirtschaft 2022" sheetId="32" r:id="rId45"/>
    <sheet name="Wirtschaft 2021" sheetId="33" r:id="rId46"/>
    <sheet name="Wirtschaft 2020" sheetId="34" r:id="rId4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47" l="1"/>
  <c r="H21" i="1" s="1"/>
  <c r="G8" i="47"/>
  <c r="I21" i="1" s="1"/>
  <c r="I20" i="1"/>
  <c r="H20" i="1"/>
  <c r="G9" i="46"/>
  <c r="G8" i="46"/>
  <c r="I19" i="1" l="1"/>
  <c r="H19" i="1"/>
  <c r="G9" i="45"/>
  <c r="G8" i="45"/>
  <c r="G9" i="44"/>
  <c r="H18" i="1" s="1"/>
  <c r="G8" i="44"/>
  <c r="I18" i="1" s="1"/>
  <c r="I17" i="1"/>
  <c r="G9" i="43"/>
  <c r="H17" i="1" s="1"/>
  <c r="G8" i="43"/>
  <c r="G9" i="42" l="1"/>
  <c r="H16" i="1" s="1"/>
  <c r="G8" i="42"/>
  <c r="I16" i="1" s="1"/>
  <c r="G9" i="41"/>
  <c r="H15" i="1" s="1"/>
  <c r="G8" i="41"/>
  <c r="I15" i="1" s="1"/>
  <c r="G9" i="40"/>
  <c r="H14" i="1" s="1"/>
  <c r="G8" i="40"/>
  <c r="I14" i="1" s="1"/>
  <c r="G9" i="39"/>
  <c r="H13" i="1" s="1"/>
  <c r="G8" i="39"/>
  <c r="I13" i="1" s="1"/>
  <c r="I12" i="1"/>
  <c r="H12" i="1"/>
  <c r="G9" i="38"/>
  <c r="G8" i="38"/>
  <c r="G9" i="37"/>
  <c r="H11" i="1" s="1"/>
  <c r="G8" i="37"/>
  <c r="I11" i="1" s="1"/>
  <c r="I62" i="1"/>
  <c r="H62" i="1"/>
  <c r="I48" i="1"/>
  <c r="H48" i="1"/>
  <c r="I35" i="1"/>
  <c r="H35" i="1"/>
  <c r="G9" i="34"/>
  <c r="G8" i="34"/>
  <c r="G9" i="33"/>
  <c r="G8" i="33"/>
  <c r="G9" i="32"/>
  <c r="G8" i="32"/>
  <c r="I61" i="1"/>
  <c r="H61" i="1"/>
  <c r="I47" i="1"/>
  <c r="H47" i="1"/>
  <c r="I34" i="1"/>
  <c r="H34" i="1"/>
  <c r="G9" i="36"/>
  <c r="G8" i="36"/>
  <c r="G9" i="29"/>
  <c r="G8" i="29"/>
  <c r="G9" i="28"/>
  <c r="G8" i="28"/>
  <c r="I60" i="1"/>
  <c r="H60" i="1"/>
  <c r="I46" i="1"/>
  <c r="H46" i="1"/>
  <c r="G9" i="31"/>
  <c r="G8" i="31"/>
  <c r="G9" i="30"/>
  <c r="G8" i="30"/>
  <c r="I59" i="1"/>
  <c r="I45" i="1"/>
  <c r="H45" i="1"/>
  <c r="I33" i="1"/>
  <c r="G9" i="27"/>
  <c r="H59" i="1" s="1"/>
  <c r="G8" i="27"/>
  <c r="G9" i="26"/>
  <c r="G8" i="26"/>
  <c r="G9" i="25"/>
  <c r="H33" i="1" s="1"/>
  <c r="G8" i="25"/>
  <c r="I58" i="1"/>
  <c r="H58" i="1"/>
  <c r="I44" i="1"/>
  <c r="H44" i="1"/>
  <c r="G9" i="24"/>
  <c r="G8" i="24"/>
  <c r="G9" i="23"/>
  <c r="G8" i="23"/>
  <c r="I57" i="1"/>
  <c r="H57" i="1"/>
  <c r="I31" i="1"/>
  <c r="G9" i="21"/>
  <c r="G8" i="21"/>
  <c r="G9" i="22"/>
  <c r="H32" i="1" s="1"/>
  <c r="G8" i="22"/>
  <c r="I32" i="1" s="1"/>
  <c r="G9" i="20"/>
  <c r="H31" i="1" s="1"/>
  <c r="G8" i="20"/>
  <c r="I56" i="1"/>
  <c r="H56" i="1"/>
  <c r="I30" i="1"/>
  <c r="G9" i="35"/>
  <c r="H30" i="1" s="1"/>
  <c r="G8" i="35"/>
  <c r="G9" i="19"/>
  <c r="H43" i="1" s="1"/>
  <c r="G8" i="19"/>
  <c r="I43" i="1" s="1"/>
  <c r="G9" i="18"/>
  <c r="G8" i="18"/>
  <c r="I55" i="1"/>
  <c r="I29" i="1"/>
  <c r="G9" i="17"/>
  <c r="H55" i="1" s="1"/>
  <c r="G8" i="17"/>
  <c r="G9" i="16"/>
  <c r="H42" i="1" s="1"/>
  <c r="G8" i="16"/>
  <c r="I42" i="1" s="1"/>
  <c r="G9" i="15"/>
  <c r="H29" i="1" s="1"/>
  <c r="G8" i="15"/>
  <c r="I54" i="1"/>
  <c r="H54" i="1"/>
  <c r="I28" i="1"/>
  <c r="G9" i="13"/>
  <c r="H41" i="1" s="1"/>
  <c r="G8" i="13"/>
  <c r="I41" i="1" s="1"/>
  <c r="G9" i="14"/>
  <c r="G8" i="14"/>
  <c r="G9" i="12"/>
  <c r="H28" i="1" s="1"/>
  <c r="G8" i="12"/>
  <c r="I27" i="1" l="1"/>
  <c r="G9" i="11"/>
  <c r="H27" i="1" s="1"/>
  <c r="G8" i="11"/>
  <c r="I53" i="1"/>
  <c r="H53" i="1"/>
  <c r="I40" i="1"/>
  <c r="I26" i="1"/>
  <c r="G9" i="10"/>
  <c r="G8" i="10"/>
  <c r="G9" i="9"/>
  <c r="H40" i="1" s="1"/>
  <c r="G8" i="9"/>
  <c r="G9" i="8"/>
  <c r="H26" i="1" s="1"/>
  <c r="G8" i="8"/>
  <c r="G9" i="7"/>
  <c r="H52" i="1" s="1"/>
  <c r="G8" i="7"/>
  <c r="I52" i="1" s="1"/>
  <c r="G9" i="6"/>
  <c r="H39" i="1" s="1"/>
  <c r="G8" i="6"/>
  <c r="I39" i="1" s="1"/>
  <c r="G9" i="5"/>
  <c r="H25" i="1" s="1"/>
  <c r="G8" i="5"/>
  <c r="I25" i="1" s="1"/>
  <c r="I51" i="1"/>
  <c r="H51" i="1"/>
  <c r="H38" i="1"/>
  <c r="I38" i="1"/>
  <c r="G9" i="4"/>
  <c r="G8" i="4"/>
  <c r="G9" i="3"/>
  <c r="G8" i="3"/>
  <c r="G8" i="2"/>
  <c r="I24" i="1" s="1"/>
  <c r="G9" i="2"/>
  <c r="H24" i="1" s="1"/>
</calcChain>
</file>

<file path=xl/sharedStrings.xml><?xml version="1.0" encoding="utf-8"?>
<sst xmlns="http://schemas.openxmlformats.org/spreadsheetml/2006/main" count="11141" uniqueCount="3812">
  <si>
    <t>ISIL-Sigel</t>
  </si>
  <si>
    <t>Anglistik</t>
  </si>
  <si>
    <t>Fremdsprachendidaktik</t>
  </si>
  <si>
    <t>Germanistik</t>
  </si>
  <si>
    <t>Geschichte</t>
  </si>
  <si>
    <t>Lehrbuch</t>
  </si>
  <si>
    <t>Linguistik</t>
  </si>
  <si>
    <t>Literaturwissenschaft</t>
  </si>
  <si>
    <t>Ratgeber</t>
  </si>
  <si>
    <t>Romanistik</t>
  </si>
  <si>
    <t>Technik</t>
  </si>
  <si>
    <t>Theologie</t>
  </si>
  <si>
    <t>Tourismus</t>
  </si>
  <si>
    <t>Wirtschaft</t>
  </si>
  <si>
    <t>ZDB-71-NVA</t>
  </si>
  <si>
    <t>ZDB-71-NVF</t>
  </si>
  <si>
    <t>ZDB-71-NVG</t>
  </si>
  <si>
    <t>ZDB-71-NVM</t>
  </si>
  <si>
    <t>ZDB-71-NVL</t>
  </si>
  <si>
    <t>ZDB-71-NVR</t>
  </si>
  <si>
    <r>
      <t xml:space="preserve">ISIL-Sigel-Jahrgang / </t>
    </r>
    <r>
      <rPr>
        <i/>
        <sz val="11"/>
        <color theme="1"/>
        <rFont val="Calibri"/>
        <family val="2"/>
        <scheme val="minor"/>
      </rPr>
      <t>ISIL-Sigel-Year</t>
    </r>
  </si>
  <si>
    <r>
      <t xml:space="preserve">Pakettitel / </t>
    </r>
    <r>
      <rPr>
        <i/>
        <sz val="11"/>
        <color theme="1"/>
        <rFont val="Calibri"/>
        <family val="2"/>
        <scheme val="minor"/>
      </rPr>
      <t>package name</t>
    </r>
  </si>
  <si>
    <r>
      <t>Anzahl der Titel /</t>
    </r>
    <r>
      <rPr>
        <i/>
        <sz val="11"/>
        <color theme="1"/>
        <rFont val="Calibri"/>
        <family val="2"/>
        <scheme val="minor"/>
      </rPr>
      <t xml:space="preserve"> Number of titles</t>
    </r>
  </si>
  <si>
    <r>
      <t xml:space="preserve">Paketpreis (inkl. MwSt.) / </t>
    </r>
    <r>
      <rPr>
        <i/>
        <sz val="11"/>
        <color theme="1"/>
        <rFont val="Calibri"/>
        <family val="2"/>
        <scheme val="minor"/>
      </rPr>
      <t>Package price (incl. VAT)</t>
    </r>
  </si>
  <si>
    <r>
      <t xml:space="preserve">Paketpreis abzüglich Rabatt (inkl. MwSt.) / </t>
    </r>
    <r>
      <rPr>
        <i/>
        <sz val="11"/>
        <color theme="1"/>
        <rFont val="Calibri"/>
        <family val="2"/>
        <scheme val="minor"/>
      </rPr>
      <t>Package price minus discount (incl. VAT)</t>
    </r>
  </si>
  <si>
    <t>978-3-8233-0430-2</t>
  </si>
  <si>
    <t>TN Campuslizenz | Article No.</t>
  </si>
  <si>
    <t>ISBN eBook</t>
  </si>
  <si>
    <t>EAN eBook</t>
  </si>
  <si>
    <t>ISBN print</t>
  </si>
  <si>
    <t>Titel | Title</t>
  </si>
  <si>
    <t>Untertitel | Subtitle</t>
  </si>
  <si>
    <t>Autor:innen | Author(s)</t>
  </si>
  <si>
    <t>Herausgeber:innen | Editor(s)</t>
  </si>
  <si>
    <t>AuflagenNr.| Edition No.</t>
  </si>
  <si>
    <t>Auflagenbez. | Edition</t>
  </si>
  <si>
    <t>Erscheinungsjahr | Publication Year</t>
  </si>
  <si>
    <t>Erschienen | Publication Date</t>
  </si>
  <si>
    <t>Erscheint | Planned Publication Date</t>
  </si>
  <si>
    <t>Reihe | Series</t>
  </si>
  <si>
    <t>Bandnr. | Vol.</t>
  </si>
  <si>
    <t>Verlag | Publisher</t>
  </si>
  <si>
    <t>VK Print | Price Print</t>
  </si>
  <si>
    <t>VK Campuslizenz | Institutional Price</t>
  </si>
  <si>
    <t>Open Access</t>
  </si>
  <si>
    <t>Stichtag Open Access | Open Acces Deadline</t>
  </si>
  <si>
    <t>Link</t>
  </si>
  <si>
    <t>18543-2</t>
  </si>
  <si>
    <t>978-3-8233-9543-0</t>
  </si>
  <si>
    <t>978-3-8233-8543-1</t>
  </si>
  <si>
    <t>An Empirical Study of EFL Writing at Primary School</t>
  </si>
  <si>
    <t>Ruth Trüb</t>
  </si>
  <si>
    <t>1. Auflage</t>
  </si>
  <si>
    <t>Multilingualism and Language Teaching</t>
  </si>
  <si>
    <t>Gunter Narr Verlag</t>
  </si>
  <si>
    <t>Sofort</t>
  </si>
  <si>
    <t>http://doi.org/10.24053/9783823395430</t>
  </si>
  <si>
    <t>38763-2</t>
  </si>
  <si>
    <t>978-3-7720-5763-2</t>
  </si>
  <si>
    <t>978-3-7720-8763-9</t>
  </si>
  <si>
    <t>Bilingual Couples in Conversation</t>
  </si>
  <si>
    <t>Silja Ang-Tschachtli</t>
  </si>
  <si>
    <t>Schweizer Anglistische Arbeiten (SAA)</t>
  </si>
  <si>
    <t>A. Francke Verlag</t>
  </si>
  <si>
    <t>http://doi.org/10.24053/9783772057632</t>
  </si>
  <si>
    <t>18533-2</t>
  </si>
  <si>
    <t>978-3-8233-9533-1</t>
  </si>
  <si>
    <t>978-3-8233-8533-2</t>
  </si>
  <si>
    <t>Comedy on Stage and Screen</t>
  </si>
  <si>
    <t>An Introduction</t>
  </si>
  <si>
    <t>Wieland Schwanebeck</t>
  </si>
  <si>
    <t>narr Studienbücher LITERATUR- UND KULTURWISSENSCHAFT</t>
  </si>
  <si>
    <t>http://doi.org/10.24053/9783823395331</t>
  </si>
  <si>
    <t>20464-2</t>
  </si>
  <si>
    <t>978-3-89308-664-1</t>
  </si>
  <si>
    <t>978-3-89308-464-7</t>
  </si>
  <si>
    <t>Corona im Kontext: Zur Literaturgeschichte der Pandemie</t>
  </si>
  <si>
    <t>Martina Stemberger</t>
  </si>
  <si>
    <t>Dialoge</t>
  </si>
  <si>
    <t>Attempto Verlag</t>
  </si>
  <si>
    <t>https://elibrary.narr.digital/book/99.125005/9783893086641</t>
  </si>
  <si>
    <t>18567-2</t>
  </si>
  <si>
    <t>978-3-8233-9567-6</t>
  </si>
  <si>
    <t>978-3-8233-8567-7</t>
  </si>
  <si>
    <t>EFL Learners’ Task Perceptions and Agency in Blended Learning</t>
  </si>
  <si>
    <t>An Exploratory Mixed-Methods Study on the ‘U.S. Embassy School Election Project’</t>
  </si>
  <si>
    <t>Joannis Kaliampos</t>
  </si>
  <si>
    <t>Giessener Beiträge zur Fremdsprachendidaktik</t>
  </si>
  <si>
    <t>http://doi.org/10.24053/9783823395676</t>
  </si>
  <si>
    <t>18519-2</t>
  </si>
  <si>
    <t>978-3-8233-9519-5</t>
  </si>
  <si>
    <t>978-3-8233-8519-6</t>
  </si>
  <si>
    <t>Fachdidaktik Englisch - Fokus Literaturvermittlung</t>
  </si>
  <si>
    <t>Eine hermeneutische Analyse von Lehrwerken der gymnasialen Oberstufe</t>
  </si>
  <si>
    <t>Jürgen Meyer</t>
  </si>
  <si>
    <t>Studies in English Language Teaching /Augsburger Studien zur Englischdidaktik</t>
  </si>
  <si>
    <t>https://elibrary.narr.digital/book/99.125005/9783823395195</t>
  </si>
  <si>
    <t>18547-2</t>
  </si>
  <si>
    <t>978-3-8233-9547-8</t>
  </si>
  <si>
    <t>978-3-8233-8547-9</t>
  </si>
  <si>
    <t>Kompetenzentwicklung im filmbasierten Englischunterricht</t>
  </si>
  <si>
    <t>Eine Studie zu kognitiv-affektiven Prozessen Jugendlicher am Beispiel der Auseinandersetzung mit House of Cards</t>
  </si>
  <si>
    <t>Sophia Finck von Finckenstein</t>
  </si>
  <si>
    <t>http://doi.org/10.24053/9783823395478</t>
  </si>
  <si>
    <t>18474-2</t>
  </si>
  <si>
    <t>978-3-8233-9474-7</t>
  </si>
  <si>
    <t>978-3-8233-8474-8</t>
  </si>
  <si>
    <t>Re-thinking Picturebooks for Intermediate and Advanced Learners: Perspectives for Secondary English Language Education</t>
  </si>
  <si>
    <t>Grit Alter, Thorsten Merse</t>
  </si>
  <si>
    <t>http://doi.org/10.24053/9783823394747</t>
  </si>
  <si>
    <t>18393-2</t>
  </si>
  <si>
    <t>978-3-8233-9393-1</t>
  </si>
  <si>
    <t>978-3-8233-8393-2</t>
  </si>
  <si>
    <t>Teaching English</t>
  </si>
  <si>
    <t>Michael Meyer, Laurenz Volkmann, Nancy Grimm</t>
  </si>
  <si>
    <t>Second, updated and completely revised edition</t>
  </si>
  <si>
    <t>bachelor-wissen</t>
  </si>
  <si>
    <t>http://doi.org/10.24053/9783823393931</t>
  </si>
  <si>
    <t>18573-2</t>
  </si>
  <si>
    <t>978-3-8233-9573-7</t>
  </si>
  <si>
    <t>978-3-8233-8573-8</t>
  </si>
  <si>
    <t>The Transformative Power of Literature and Narrative</t>
  </si>
  <si>
    <t>Promoting Positive Change</t>
  </si>
  <si>
    <t>Corinna Assmann, Jan Rupp, Christine Schwanecke</t>
  </si>
  <si>
    <t>Mannheimer Beiträge zur Literatur- und Kulturwissenschaft</t>
  </si>
  <si>
    <t>http://doi.org/10.24053/9783823395737</t>
  </si>
  <si>
    <r>
      <t xml:space="preserve">Paket ISBN / </t>
    </r>
    <r>
      <rPr>
        <i/>
        <sz val="11"/>
        <color theme="1"/>
        <rFont val="Calibri"/>
        <family val="2"/>
        <scheme val="minor"/>
      </rPr>
      <t>package ISBN</t>
    </r>
  </si>
  <si>
    <r>
      <t xml:space="preserve">15% Rabatt  / </t>
    </r>
    <r>
      <rPr>
        <i/>
        <sz val="10"/>
        <color theme="2" tint="-0.499984740745262"/>
        <rFont val="Calibri"/>
        <family val="2"/>
        <scheme val="minor"/>
      </rPr>
      <t>discount</t>
    </r>
  </si>
  <si>
    <r>
      <t xml:space="preserve">Preisänderungen vorbehalten. Die Preise verstehen sich inklusive Mehrwertsteuer. / </t>
    </r>
    <r>
      <rPr>
        <i/>
        <sz val="10"/>
        <color theme="2" tint="-0.499984740745262"/>
        <rFont val="Calibri"/>
        <family val="2"/>
        <scheme val="minor"/>
      </rPr>
      <t>Prices are subject to change. Prices include VAT.</t>
    </r>
  </si>
  <si>
    <r>
      <rPr>
        <b/>
        <sz val="10"/>
        <color theme="1"/>
        <rFont val="Calibri"/>
        <family val="2"/>
        <scheme val="minor"/>
      </rPr>
      <t>Preis bei Komplettabnahme (inkl. MwSt.)</t>
    </r>
    <r>
      <rPr>
        <sz val="10"/>
        <color theme="1"/>
        <rFont val="Calibri"/>
        <family val="2"/>
        <scheme val="minor"/>
      </rPr>
      <t xml:space="preserve"> / </t>
    </r>
    <r>
      <rPr>
        <b/>
        <i/>
        <sz val="10"/>
        <color theme="2" tint="-0.499984740745262"/>
        <rFont val="Calibri"/>
        <family val="2"/>
        <scheme val="minor"/>
      </rPr>
      <t>Price for complete purchase (incl. VAT)</t>
    </r>
  </si>
  <si>
    <t>zurück zur Übersicht</t>
  </si>
  <si>
    <r>
      <t>Preis regulär (inkl. MwSt.) /</t>
    </r>
    <r>
      <rPr>
        <i/>
        <sz val="10"/>
        <rFont val="Calibri"/>
        <family val="2"/>
        <scheme val="minor"/>
      </rPr>
      <t xml:space="preserve"> </t>
    </r>
    <r>
      <rPr>
        <i/>
        <sz val="10"/>
        <color theme="1" tint="0.499984740745262"/>
        <rFont val="Calibri"/>
        <family val="2"/>
        <scheme val="minor"/>
      </rPr>
      <t>Regular Price (incl. VAT)</t>
    </r>
  </si>
  <si>
    <r>
      <rPr>
        <b/>
        <sz val="10"/>
        <rFont val="Calibri"/>
        <family val="2"/>
        <scheme val="minor"/>
      </rPr>
      <t>Komplettabnahme</t>
    </r>
    <r>
      <rPr>
        <sz val="10"/>
        <rFont val="Calibri"/>
        <family val="2"/>
        <scheme val="minor"/>
      </rPr>
      <t xml:space="preserve"> / </t>
    </r>
    <r>
      <rPr>
        <i/>
        <sz val="10"/>
        <color theme="2" tint="-0.499984740745262"/>
        <rFont val="Calibri"/>
        <family val="2"/>
        <scheme val="minor"/>
      </rPr>
      <t>complete purchase</t>
    </r>
    <r>
      <rPr>
        <sz val="10"/>
        <rFont val="Calibri"/>
        <family val="2"/>
        <scheme val="minor"/>
      </rPr>
      <t>**</t>
    </r>
  </si>
  <si>
    <r>
      <t xml:space="preserve">** Pick&amp;Choose: Titel sind auch einzeln bestellbar.  / </t>
    </r>
    <r>
      <rPr>
        <i/>
        <sz val="10"/>
        <color theme="2" tint="-0.499984740745262"/>
        <rFont val="Calibri"/>
        <family val="2"/>
        <scheme val="minor"/>
      </rPr>
      <t>Pick&amp;Choose: Books can be ordered individually</t>
    </r>
  </si>
  <si>
    <t>978-3-8233-0401-2</t>
  </si>
  <si>
    <t>978-3-8233-0400-5</t>
  </si>
  <si>
    <t>978-3-8233-0403-6</t>
  </si>
  <si>
    <t>978-3-8233-0402-9</t>
  </si>
  <si>
    <t>978-3-8233-0431-9</t>
  </si>
  <si>
    <t>978-3-8233-0432-6</t>
  </si>
  <si>
    <t>978-3-8233-0405-0</t>
  </si>
  <si>
    <t>978-3-8233-0406-7</t>
  </si>
  <si>
    <t>978-3-8233-0433-3</t>
  </si>
  <si>
    <t>978-3-8233-0408-1</t>
  </si>
  <si>
    <t>978-3-8233-0407-4</t>
  </si>
  <si>
    <t>978-3-8233-0434-0</t>
  </si>
  <si>
    <t>978-3-8233-0410-4</t>
  </si>
  <si>
    <t>978-3-8233-0409-8</t>
  </si>
  <si>
    <t>978-3-8233-0438-8</t>
  </si>
  <si>
    <t>978-3-8233-0412-8</t>
  </si>
  <si>
    <t>978-3-8233-0411-1</t>
  </si>
  <si>
    <t>978-3-8233-0435-7</t>
  </si>
  <si>
    <t>978-3-8233-0424-1</t>
  </si>
  <si>
    <t>978-3-8233-0436-4</t>
  </si>
  <si>
    <t>978-3-8233-0415-9</t>
  </si>
  <si>
    <t>978-3-8233-0413-5</t>
  </si>
  <si>
    <t>978-3-8233-0437-1</t>
  </si>
  <si>
    <t>978-3-8233-0417-3</t>
  </si>
  <si>
    <t>978-3-8233-0416-6</t>
  </si>
  <si>
    <t>978-3-8233-0439-5</t>
  </si>
  <si>
    <t>978-3-8233-0419-7</t>
  </si>
  <si>
    <t>978-3-8233-0418-0</t>
  </si>
  <si>
    <t>978-3-8233-0421-0</t>
  </si>
  <si>
    <t>978-3-8233-0420-3</t>
  </si>
  <si>
    <t>978-3-8233-0440-1</t>
  </si>
  <si>
    <t>978-3-8233-0423-4</t>
  </si>
  <si>
    <t>978-3-8233-0422-7</t>
  </si>
  <si>
    <t>978-3-8233-0441-8</t>
  </si>
  <si>
    <r>
      <t xml:space="preserve">Stand, 15.12.2022 / </t>
    </r>
    <r>
      <rPr>
        <b/>
        <i/>
        <sz val="10"/>
        <color theme="2" tint="-0.499984740745262"/>
        <rFont val="Calibri"/>
        <family val="2"/>
        <scheme val="minor"/>
      </rPr>
      <t>Latest Update 15.12.2022</t>
    </r>
  </si>
  <si>
    <r>
      <rPr>
        <b/>
        <sz val="10"/>
        <rFont val="Calibri"/>
        <family val="2"/>
        <scheme val="minor"/>
      </rPr>
      <t>Pick&amp;Choose</t>
    </r>
    <r>
      <rPr>
        <sz val="10"/>
        <rFont val="Calibri"/>
        <family val="2"/>
        <scheme val="minor"/>
      </rPr>
      <t xml:space="preserve">: ab 10 Titeln / </t>
    </r>
    <r>
      <rPr>
        <i/>
        <sz val="10"/>
        <color theme="1" tint="0.499984740745262"/>
        <rFont val="Calibri"/>
        <family val="2"/>
        <scheme val="minor"/>
      </rPr>
      <t>from 10 eBooks</t>
    </r>
  </si>
  <si>
    <t>18449-2</t>
  </si>
  <si>
    <t>978-3-8233-9449-5</t>
  </si>
  <si>
    <t>978-3-8233-8449-6</t>
  </si>
  <si>
    <t>A Manual of English Phonetics and Phonology</t>
  </si>
  <si>
    <t>Paul Skandera, Peter Burleigh</t>
  </si>
  <si>
    <t>4th rev. Edition</t>
  </si>
  <si>
    <t>narr STUDIENBÜCHER</t>
  </si>
  <si>
    <t>https://elibrary.narr.digital/book/99.125005/9783823394495</t>
  </si>
  <si>
    <t>18459-2</t>
  </si>
  <si>
    <t>978-3-8233-9459-4</t>
  </si>
  <si>
    <t>978-3-8233-8459-5</t>
  </si>
  <si>
    <t>Absent Rebels: Criticism and Network Power in 21st Century Dystopian Fiction</t>
  </si>
  <si>
    <t>Annika Gonnermann</t>
  </si>
  <si>
    <t>MANNHEIMER BEITRÄGE ZUR LITERATUR- UND KULTURWISSENSCHAFT-</t>
  </si>
  <si>
    <t>https://elibrary.narr.digital/book/99.125005/9783823394594</t>
  </si>
  <si>
    <t>53123-2</t>
  </si>
  <si>
    <t>978-3-7398-8123-2</t>
  </si>
  <si>
    <t>978-3-7398-3123-7</t>
  </si>
  <si>
    <t>Authorship in Comics Journalism</t>
  </si>
  <si>
    <t>Laura Schlichting</t>
  </si>
  <si>
    <t>UVK Verlag</t>
  </si>
  <si>
    <t>https://elibrary.narr.digital/book/99.125005/9783739881232</t>
  </si>
  <si>
    <t>38751-2</t>
  </si>
  <si>
    <t>978-3-7720-5751-9</t>
  </si>
  <si>
    <t>978-3-7720-8751-6</t>
  </si>
  <si>
    <t>Between Dream Houses and “God’s Own Junkyard”: Architecture and the Built Environment in Suburban Fiction</t>
  </si>
  <si>
    <t>Stefanie Strebel</t>
  </si>
  <si>
    <t>SCHWEIZER ANGLISTISCHE ARBEITEN (SAA)-</t>
  </si>
  <si>
    <t>http://doi.org/10.24053/9783772057519</t>
  </si>
  <si>
    <t>18499-2</t>
  </si>
  <si>
    <t>978-3-8233-9499-0</t>
  </si>
  <si>
    <t>978-3-8233-8499-1</t>
  </si>
  <si>
    <t>CLIL in der Fächerfusion Englisch und Bildnerisches Gestalten in heterogenen Primarschulklassen</t>
  </si>
  <si>
    <t>Die Chancen und Herausforderungen von bilingualen Modulen als Ergänzung zum Englischunterricht</t>
  </si>
  <si>
    <t>Silvia Frank Schmid</t>
  </si>
  <si>
    <t>GIESSENER BEITRÄGE ZUR FREMDSPRACHENDIDAKTIK-</t>
  </si>
  <si>
    <t>https://elibrary.narr.digital/book/99.125005/9783823394990</t>
  </si>
  <si>
    <t>18244-2</t>
  </si>
  <si>
    <t>978-3-8233-9244-6</t>
  </si>
  <si>
    <t>978-3-8233-8244-7</t>
  </si>
  <si>
    <t>Digital Teaching and Learning: Perspectives for English Language Education</t>
  </si>
  <si>
    <t>Christiane Lütge, Thorsten Merse</t>
  </si>
  <si>
    <t>https://elibrary.narr.digital/book/99.125005/9783823392446</t>
  </si>
  <si>
    <t>18451-2</t>
  </si>
  <si>
    <t>978-3-8233-9451-8</t>
  </si>
  <si>
    <t>978-3-8233-8451-9</t>
  </si>
  <si>
    <t>English in Elementary Schools</t>
  </si>
  <si>
    <t>Research and Implications on Minority and Majority Language Children’s Reading and Writing Skills in Regular and Bilingual Programs</t>
  </si>
  <si>
    <t>Anja Steinlen</t>
  </si>
  <si>
    <t>https://elibrary.narr.digital/book/99.125005/9783823394518</t>
  </si>
  <si>
    <t>18500-2</t>
  </si>
  <si>
    <t>978-3-8233-9500-3</t>
  </si>
  <si>
    <t>978-3-8233-8500-4</t>
  </si>
  <si>
    <t>English in Inclusive Multilingual Preschools</t>
  </si>
  <si>
    <t>Researching the Potential of a Teacher Education Model for In-Service Teachers</t>
  </si>
  <si>
    <t>Kirsten Birsak de Jersey</t>
  </si>
  <si>
    <t>https://elibrary.narr.digital/book/99.125005/9783823395003</t>
  </si>
  <si>
    <t>18448-2</t>
  </si>
  <si>
    <t>978-3-8233-9448-8</t>
  </si>
  <si>
    <t>978-3-8233-8448-9</t>
  </si>
  <si>
    <t>English Linguistics</t>
  </si>
  <si>
    <t>Christian Mair</t>
  </si>
  <si>
    <t>4., aktualisierte und überarbeitete Auflage</t>
  </si>
  <si>
    <t>http://doi.org/10.24053/9783823394488</t>
  </si>
  <si>
    <t>18427-2</t>
  </si>
  <si>
    <t>978-3-8233-9427-3</t>
  </si>
  <si>
    <t>978-3-8233-8427-4</t>
  </si>
  <si>
    <t>Kooperatives Lernen im Englischunterricht</t>
  </si>
  <si>
    <t>Empirische Studien zur (Un-)Möglichkeit fremdsprachlicher Bildung in der Prüfungsschule</t>
  </si>
  <si>
    <t>Andreas Bonnet, Uwe Hericks</t>
  </si>
  <si>
    <t>https://elibrary.narr.digital/book/99.125005/9783823394273</t>
  </si>
  <si>
    <t>18508-2</t>
  </si>
  <si>
    <t>978-3-8233-9508-9</t>
  </si>
  <si>
    <t>978-3-8233-8508-0</t>
  </si>
  <si>
    <t>Lernen mit Bewegung und Lernen in Entspannung</t>
  </si>
  <si>
    <t>Effekte auf die Wortschatzaneignung im Englischunterricht der gymnasialen Oberstufe</t>
  </si>
  <si>
    <t>Jennifer Schilitz</t>
  </si>
  <si>
    <t>STUDIES IN ENGLISH LANGUAGE TEACHING /AUGSBURGER STUDIEN ZUR ENGLISCHDIDAKTIK-</t>
  </si>
  <si>
    <t>https://elibrary.narr.digital/book/99.125005/9783823395089</t>
  </si>
  <si>
    <t>38727-2</t>
  </si>
  <si>
    <t>978-3-7720-5727-4</t>
  </si>
  <si>
    <t>978-3-7720-8727-1</t>
  </si>
  <si>
    <t>Mimesis</t>
  </si>
  <si>
    <t>Dargestellte Wirklichkeit in der abendländischen Literatur</t>
  </si>
  <si>
    <t>Erich Auerbach</t>
  </si>
  <si>
    <t>Matthias Bormuth, Olaf Müller</t>
  </si>
  <si>
    <t>12. Auflage</t>
  </si>
  <si>
    <t>https://elibrary.narr.digital/book/99.125005/9783772057274</t>
  </si>
  <si>
    <t>38731-2</t>
  </si>
  <si>
    <t>978-3-7720-5731-1</t>
  </si>
  <si>
    <t>978-3-7720-8731-8</t>
  </si>
  <si>
    <t>One Great Family: Domestic Relationships in Samuel Richardson’s Novels</t>
  </si>
  <si>
    <t>Simone Höhn</t>
  </si>
  <si>
    <t>http://doi.org/10.2357/9783772057311</t>
  </si>
  <si>
    <t>18495-2</t>
  </si>
  <si>
    <t>978-3-8233-9495-2</t>
  </si>
  <si>
    <t>978-3-8233-8495-3</t>
  </si>
  <si>
    <t>Teaching Transhumanism</t>
  </si>
  <si>
    <t>Engelbert Thaler</t>
  </si>
  <si>
    <t>https://elibrary.narr.digital/book/99.125005/9783823394952</t>
  </si>
  <si>
    <t>18501-2</t>
  </si>
  <si>
    <t>978-3-8233-9501-0</t>
  </si>
  <si>
    <t>978-3-8233-8501-1</t>
  </si>
  <si>
    <t>The Art of Foreign Language Teaching</t>
  </si>
  <si>
    <t>Improvisation and Drama in Teacher Development and Language Learning</t>
  </si>
  <si>
    <t>Peter Lutzker</t>
  </si>
  <si>
    <t>2., neu bearbeitete und ergänzte Auflage</t>
  </si>
  <si>
    <t>http://doi.org/10.24053/9783823395010</t>
  </si>
  <si>
    <t>18502-2</t>
  </si>
  <si>
    <t>978-3-8233-9502-7</t>
  </si>
  <si>
    <t>978-3-8233-8502-8</t>
  </si>
  <si>
    <t>Work: The Labors of Language, Culture, and History in North America</t>
  </si>
  <si>
    <t>J. Jesse Ramírez, Sixta Quassdorf</t>
  </si>
  <si>
    <t>SWISS PAPERS IN ENGLISH LANGUAGE AND LITERATURE (SPELL)-</t>
  </si>
  <si>
    <t>Open Access 12 Monate nach Erscheinen</t>
  </si>
  <si>
    <t>http://doi.org/10.24053/9783823395027</t>
  </si>
  <si>
    <t>38697-2</t>
  </si>
  <si>
    <t>978-3-7720-5697-0</t>
  </si>
  <si>
    <t>978-3-7720-8697-7</t>
  </si>
  <si>
    <t>Analytisch orientierte Literaturwissenschaft</t>
  </si>
  <si>
    <t>Essays und Aufsätze</t>
  </si>
  <si>
    <t>Rolf Breuer</t>
  </si>
  <si>
    <t>https://elibrary.narr.digital/book/99.125005/9783772056970</t>
  </si>
  <si>
    <t>18414-2</t>
  </si>
  <si>
    <t>978-3-8233-9414-3</t>
  </si>
  <si>
    <t>978-3-8233-8414-4</t>
  </si>
  <si>
    <t>Brexit and Beyond: Nation and Identity</t>
  </si>
  <si>
    <t>Daniela Keller, Ina Habermann</t>
  </si>
  <si>
    <t>Swiss Papers in English Language and Literature</t>
  </si>
  <si>
    <t>http://doi.org/10.24053/9783823394143</t>
  </si>
  <si>
    <t>18374-2</t>
  </si>
  <si>
    <t>978-3-8233-9374-0</t>
  </si>
  <si>
    <t>978-3-8233-8374-1</t>
  </si>
  <si>
    <t>Classroom Discourse Competence</t>
  </si>
  <si>
    <t>Katrin Thomson, Sieglinde Spath</t>
  </si>
  <si>
    <t xml:space="preserve">Studies in English Language </t>
  </si>
  <si>
    <t>http://doi.org/10.24053/9783823393740</t>
  </si>
  <si>
    <t>18308-2</t>
  </si>
  <si>
    <t>978-3-8233-9308-5</t>
  </si>
  <si>
    <t>978-3-8233-8308-6</t>
  </si>
  <si>
    <t>Die Mündliche Prüfung</t>
  </si>
  <si>
    <t>Eine Einführung</t>
  </si>
  <si>
    <t>Frauke Matz, Michael Rogge, Dominik Rumlich</t>
  </si>
  <si>
    <t>narr STARTER</t>
  </si>
  <si>
    <t>http://doi.org/10.24053/9783823393085</t>
  </si>
  <si>
    <t>18368-2</t>
  </si>
  <si>
    <t>978-3-8233-9368-9</t>
  </si>
  <si>
    <t>978-3-8233-8368-0</t>
  </si>
  <si>
    <t>Förderung des Sprechens im kompetenzorientierten Englischunterricht der gymnasialen Oberstufe</t>
  </si>
  <si>
    <t>Eine qualitativ-empirische Studie</t>
  </si>
  <si>
    <t>Sebastian Miede</t>
  </si>
  <si>
    <t>https://elibrary.narr.digital/book/99.125005/9783823393689</t>
  </si>
  <si>
    <t>38705-2</t>
  </si>
  <si>
    <t>978-3-7720-5705-2</t>
  </si>
  <si>
    <t>978-3-7720-8705-9</t>
  </si>
  <si>
    <t>Große Werke der Literatur XV</t>
  </si>
  <si>
    <t>Günter Butzer, Katja Sarkowsky, Hubert Zapf</t>
  </si>
  <si>
    <t>Große Werke der Literatur</t>
  </si>
  <si>
    <t>XV</t>
  </si>
  <si>
    <t>https://elibrary.narr.digital/book/99.125005/9783772057052</t>
  </si>
  <si>
    <t>18412-2</t>
  </si>
  <si>
    <t>978-3-8233-9412-9</t>
  </si>
  <si>
    <t>978-3-8233-8412-0</t>
  </si>
  <si>
    <t>Images of the Wounded Mouth in Global South Trauma-Literature and Art</t>
  </si>
  <si>
    <t>Tatjana Pavlov-West</t>
  </si>
  <si>
    <t>Herausforderungen für die Geisteswissenschaften - Challenges for the Humanities</t>
  </si>
  <si>
    <t>https://elibrary.narr.digital/book/99.125005/9783823394129</t>
  </si>
  <si>
    <t>18350-2</t>
  </si>
  <si>
    <t>978-3-8233-9350-4</t>
  </si>
  <si>
    <t>978-3-8233-8350-5</t>
  </si>
  <si>
    <t>Kinship and Collective Action</t>
  </si>
  <si>
    <t>in Literature and Culture</t>
  </si>
  <si>
    <t>Gero Bauer, Anya Heise-von der Lippe, Nicole Hirschfelder, Katharina Luther</t>
  </si>
  <si>
    <t>https://elibrary.narr.digital/book/99.125005/9783823393504</t>
  </si>
  <si>
    <t>18343-2</t>
  </si>
  <si>
    <t>978-3-8233-9343-6</t>
  </si>
  <si>
    <t>978-3-8233-8343-7</t>
  </si>
  <si>
    <t>Literarische Perspektiven auf den Kapitalismus</t>
  </si>
  <si>
    <t>Fallbeispiele aus dem 21. Jahrhundert</t>
  </si>
  <si>
    <t>Annika Gonnermann, Sina Schuhmaier, Lisa Schwander</t>
  </si>
  <si>
    <t>https://elibrary.narr.digital/book/99.125005/9783823393436</t>
  </si>
  <si>
    <t>38698-2</t>
  </si>
  <si>
    <t>978-3-7720-5698-7</t>
  </si>
  <si>
    <t>978-3-7720-8698-4</t>
  </si>
  <si>
    <t>The Production of Lateness</t>
  </si>
  <si>
    <t>Old Age and Creativity in Contemporary Narrative</t>
  </si>
  <si>
    <t>Rivera Godoy-Benesch</t>
  </si>
  <si>
    <t>Rahel</t>
  </si>
  <si>
    <t>http://doi.org/10.2357/9783772056987</t>
  </si>
  <si>
    <t>38700-2</t>
  </si>
  <si>
    <t>978-3-7720-5700-7</t>
  </si>
  <si>
    <t>978-3-7720-8700-4</t>
  </si>
  <si>
    <t>Revisiting Renoir, Manet and Degas</t>
  </si>
  <si>
    <t>Impressionist Figure Paintings in Contemporary Anglophone Art Fiction</t>
  </si>
  <si>
    <t>Lyutsiya Staub</t>
  </si>
  <si>
    <t>http://doi.org/10.2357/9783772057007</t>
  </si>
  <si>
    <t>18389-2</t>
  </si>
  <si>
    <t>978-3-8233-9389-4</t>
  </si>
  <si>
    <t>978-3-8233-8389-5</t>
  </si>
  <si>
    <t>Side-Stepping Normativity in Selected Short Stories by Sylvia Townsend Warner</t>
  </si>
  <si>
    <t>Rebecca K. Hahn</t>
  </si>
  <si>
    <t>https://elibrary.narr.digital/book/99.125005/9783823393894</t>
  </si>
  <si>
    <t>18413-2</t>
  </si>
  <si>
    <t>978-3-8233-9413-6</t>
  </si>
  <si>
    <t>978-3-8233-8413-7</t>
  </si>
  <si>
    <t>Übersetzen Englisch-Deutsch</t>
  </si>
  <si>
    <t>Lernen mit System</t>
  </si>
  <si>
    <t>Karin Königs</t>
  </si>
  <si>
    <t>4., korrigierte und ergänzte Auflage</t>
  </si>
  <si>
    <t>https://elibrary.narr.digital/book/99.125005/9783823394136</t>
  </si>
  <si>
    <r>
      <t xml:space="preserve">5% Rabatt  / </t>
    </r>
    <r>
      <rPr>
        <i/>
        <sz val="10"/>
        <color theme="2" tint="-0.499984740745262"/>
        <rFont val="Calibri"/>
        <family val="2"/>
        <scheme val="minor"/>
      </rPr>
      <t>discount</t>
    </r>
  </si>
  <si>
    <t>18320-2</t>
  </si>
  <si>
    <t>978-3-8233-9320-7</t>
  </si>
  <si>
    <t>978-3-8233-8320-8</t>
  </si>
  <si>
    <t>Übersetzen aus dem Lateinischen</t>
  </si>
  <si>
    <t>Ein Lehr- und Arbeitsbuch</t>
  </si>
  <si>
    <t>Nina Mindt</t>
  </si>
  <si>
    <t>https://elibrary.narr.digital/book/99.125005/9783823393207</t>
  </si>
  <si>
    <t>18417-2</t>
  </si>
  <si>
    <t>978-3-8233-9417-4</t>
  </si>
  <si>
    <t>978-3-8233-8417-5</t>
  </si>
  <si>
    <t>Affektiv-emotionale Dimensionen beim Lehren und Lernen von Fremdsprachen</t>
  </si>
  <si>
    <t>Arbeitspapiere der 40. Frühjahrskonferenz  zur Erforschung des Fremdsprachenunterrichts</t>
  </si>
  <si>
    <t>Eva Burwitz-Melzer, Claudia Riemer</t>
  </si>
  <si>
    <t>https://elibrary.narr.digital/book/99.125005/9783823394174</t>
  </si>
  <si>
    <t>38687-2</t>
  </si>
  <si>
    <t>978-3-7720-5687-1</t>
  </si>
  <si>
    <t>978-3-7720-8687-8</t>
  </si>
  <si>
    <t>Aufmerksamkeitslenkung und Bewusstmachung in der Sprachvermittlung</t>
  </si>
  <si>
    <t>Kognitive und didaktische Perspektiven auf Deutsch als Erst-, Zweit- und Fremdsprache</t>
  </si>
  <si>
    <t>Karin Madlener, Giulio Pagonis</t>
  </si>
  <si>
    <t>Basler Studien zur deutschen Sprache und Literatur</t>
  </si>
  <si>
    <t>http://doi.org/10.24053/9783772056871</t>
  </si>
  <si>
    <t>18392-2</t>
  </si>
  <si>
    <t>978-3-8233-9392-4</t>
  </si>
  <si>
    <t>978-3-8233-8392-5</t>
  </si>
  <si>
    <t>Berufsbezug in südeuropäischen DaF-Hochschulcurricula vor und nach der Krise von 2008</t>
  </si>
  <si>
    <t>Untersuchungen an Lehrplänen aus Italien und Spanien</t>
  </si>
  <si>
    <t>Matthias Prikoszovits</t>
  </si>
  <si>
    <t>Kommunizieren im Beruf</t>
  </si>
  <si>
    <t>Open Access 36 Monate nach Erscheinen</t>
  </si>
  <si>
    <t>http://doi.org/10.2357/9783823393924</t>
  </si>
  <si>
    <t>18322-2</t>
  </si>
  <si>
    <t>978-3-8233-9322-1</t>
  </si>
  <si>
    <t>978-3-8233-8322-2</t>
  </si>
  <si>
    <t>Der Erwerb des Deutschen im Kontext von Mehrsprachigkeit</t>
  </si>
  <si>
    <t>Doreen Bryant, Tanja Rinker</t>
  </si>
  <si>
    <t>https://elibrary.narr.digital/book/99.125005/9783823393221</t>
  </si>
  <si>
    <t>18415-2</t>
  </si>
  <si>
    <t>978-3-8233-9415-0</t>
  </si>
  <si>
    <t>978-3-8233-8415-1</t>
  </si>
  <si>
    <t>Dialekt und Standardsprache in der Deutschdidaktik</t>
  </si>
  <si>
    <t>Frank Janle, Hubert Klausmann</t>
  </si>
  <si>
    <t>https://elibrary.narr.digital/book/99.125005/9783823394150</t>
  </si>
  <si>
    <t>16900-2</t>
  </si>
  <si>
    <t>978-3-8233-7900-3</t>
  </si>
  <si>
    <t>978-3-8233-6900-4</t>
  </si>
  <si>
    <t>Fachdidaktik Deutsch</t>
  </si>
  <si>
    <t>Tatjana Jesch</t>
  </si>
  <si>
    <t>https://elibrary.narr.digital/book/99.125005/9783823379003</t>
  </si>
  <si>
    <t>18378-2</t>
  </si>
  <si>
    <t>978-3-8233-9378-8</t>
  </si>
  <si>
    <t>978-3-8233-8378-9</t>
  </si>
  <si>
    <t>Focus on Evidence III</t>
  </si>
  <si>
    <t>Fremdsprachendidaktik trifft Neurowissenschaften</t>
  </si>
  <si>
    <t>Prof. Dr. Heiner Böttger, Prof. Dr. Michaela Sambanis</t>
  </si>
  <si>
    <t>https://elibrary.narr.digital/book/99.125005/9783823393788</t>
  </si>
  <si>
    <t>18348-2</t>
  </si>
  <si>
    <t>978-3-8233-9348-1</t>
  </si>
  <si>
    <t>978-3-8233-8348-2</t>
  </si>
  <si>
    <t>Forschende Fachdidaktik II</t>
  </si>
  <si>
    <t>Sprachenlernen im wissenschaftlichen Diskurs</t>
  </si>
  <si>
    <t>Dr. Daniela Unger-Ullmann, Christian Hofer</t>
  </si>
  <si>
    <t>https://elibrary.narr.digital/book/99.125005/9783823393481</t>
  </si>
  <si>
    <t>18408-2</t>
  </si>
  <si>
    <t>978-3-8233-9408-2</t>
  </si>
  <si>
    <t>978-3-8233-8408-3</t>
  </si>
  <si>
    <t>Fremdsprachenunterricht aus Schülersicht</t>
  </si>
  <si>
    <t>Eine qualitative Untersuchung zum Unterrichtserleben von Französisch- und Spanischlernenden am Ende der Sekundarstufe I</t>
  </si>
  <si>
    <t>Julia Fritz</t>
  </si>
  <si>
    <t>https://elibrary.narr.digital/book/99.125005/9783823394082</t>
  </si>
  <si>
    <t>18346-2</t>
  </si>
  <si>
    <t>978-3-8233-9346-7</t>
  </si>
  <si>
    <t>978-3-8233-8346-8</t>
  </si>
  <si>
    <t>Hochschullehre digital gestalten in der (fremd-)sprachlichen LehrerInnenbildung</t>
  </si>
  <si>
    <t>Heike Niesen, Daniela Elsner</t>
  </si>
  <si>
    <t>https://elibrary.narr.digital/book/99.125005/9783823393467</t>
  </si>
  <si>
    <t>18358-2</t>
  </si>
  <si>
    <t>978-3-8233-9358-0</t>
  </si>
  <si>
    <t>978-3-8233-8358-1</t>
  </si>
  <si>
    <t>Kompetenzentwicklung und Mehrsprachigkeit</t>
  </si>
  <si>
    <t>Eine unterrichtsempirische Studie zur Modellierung mehrsprachiger kommunikativer Kompetenz in der Sekundarstufe II</t>
  </si>
  <si>
    <t>Gisela Mayr</t>
  </si>
  <si>
    <t>https://elibrary.narr.digital/book/99.125005/9783823393580</t>
  </si>
  <si>
    <t>18328-2</t>
  </si>
  <si>
    <t>978-3-8233-9328-3</t>
  </si>
  <si>
    <t>978-3-8233-8328-4</t>
  </si>
  <si>
    <t>Kritische Fremdsprachendidaktik</t>
  </si>
  <si>
    <t>Grundlagen, Ziele, Beispiele</t>
  </si>
  <si>
    <t>David Gerlach</t>
  </si>
  <si>
    <t>https://elibrary.narr.digital/book/99.125005/9783823393283</t>
  </si>
  <si>
    <t>18391-2</t>
  </si>
  <si>
    <t>978-3-8233-9391-7</t>
  </si>
  <si>
    <t>978-3-8233-8391-8</t>
  </si>
  <si>
    <t>Lernerautonomie aus Sicht von Lehrerinnen und Lehrern des Französischen</t>
  </si>
  <si>
    <t>Ein Beitrag zur professionsbezogenen Subjektive-Theorien-Forschung</t>
  </si>
  <si>
    <t>Christa Weck</t>
  </si>
  <si>
    <t>https://elibrary.narr.digital/book/99.125005/9783823393917</t>
  </si>
  <si>
    <t>18390-2</t>
  </si>
  <si>
    <t>978-3-8233-9390-0</t>
  </si>
  <si>
    <t>978-3-8233-8390-1</t>
  </si>
  <si>
    <t>Methoden der Fremdsprachenforschung</t>
  </si>
  <si>
    <t>Daniel Reimann</t>
  </si>
  <si>
    <t>https://elibrary.narr.digital/book/99.125005/9783823393900</t>
  </si>
  <si>
    <t>38670-2</t>
  </si>
  <si>
    <t>978-3-7720-5670-3</t>
  </si>
  <si>
    <t>978-3-7720-8670-0</t>
  </si>
  <si>
    <t>Sag' mal was</t>
  </si>
  <si>
    <t>Sprachentwicklung und Mehrsprachigkeit in Kinder- und Familienzentren stärken</t>
  </si>
  <si>
    <t xml:space="preserve"> Baden-Württemberg Stiftung</t>
  </si>
  <si>
    <t>https://elibrary.narr.digital/book/99.125005/9783772056703</t>
  </si>
  <si>
    <t>18359-2</t>
  </si>
  <si>
    <t>978-3-8233-9359-7</t>
  </si>
  <si>
    <t>978-3-8233-8359-8</t>
  </si>
  <si>
    <t>Zur Professionalität der Professionalisierenden</t>
  </si>
  <si>
    <t>Was machen Lehrerbildner*innen im fremdsprachendidaktischen Vorbereitungsdienst?</t>
  </si>
  <si>
    <t>https://elibrary.narr.digital/book/99.125005/9783823393597</t>
  </si>
  <si>
    <t>18342-2</t>
  </si>
  <si>
    <t>978-3-8233-9342-9</t>
  </si>
  <si>
    <t>978-3-8233-8342-0</t>
  </si>
  <si>
    <t>Medienunterstützter Wortschatzerwerb im gesteuerten Kontext</t>
  </si>
  <si>
    <t>Eva M. Hirzinger-Unterrainer</t>
  </si>
  <si>
    <t>https://elibrary.narr.digital/book/99.125005/9783823393429</t>
  </si>
  <si>
    <t>18334-2</t>
  </si>
  <si>
    <t>978-3-8233-9334-4</t>
  </si>
  <si>
    <t>978-3-8233-8334-5</t>
  </si>
  <si>
    <t>Förderung der mündlichen Sprachproduktion im Fremdsprachenunterricht</t>
  </si>
  <si>
    <t>Claudia Schlaak, Aline Willems</t>
  </si>
  <si>
    <t>http://doi.org/10.24053/9783823393344</t>
  </si>
  <si>
    <t>18509-2</t>
  </si>
  <si>
    <t>978-3-8233-9509-6</t>
  </si>
  <si>
    <t>978-3-8233-8509-7</t>
  </si>
  <si>
    <t>Aufgabenorientierung im Italienischunterricht</t>
  </si>
  <si>
    <t>ROMANISTISCHE FREMDSPRACHENFORSCHUNG UND UNTERRICHTSENTWICKLUNG-</t>
  </si>
  <si>
    <t>http://doi.org/10.24053/9783823395096</t>
  </si>
  <si>
    <t>18498-2</t>
  </si>
  <si>
    <t>978-3-8233-9498-3</t>
  </si>
  <si>
    <t>978-3-8233-8498-4</t>
  </si>
  <si>
    <t>Der Altersfaktor beim fortgeschrittenen Zweitspracherwerb</t>
  </si>
  <si>
    <t>Die Wortstellung im Deutschen bei polnisch-deutsch bilingualen Kindern</t>
  </si>
  <si>
    <t>Kamil Dlugosz</t>
  </si>
  <si>
    <t>LANGUAGE DEVELOPMENT-</t>
  </si>
  <si>
    <t>https://elibrary.narr.digital/book/99.125005/9783823394983</t>
  </si>
  <si>
    <t>18454-2</t>
  </si>
  <si>
    <t>978-3-8233-9454-9</t>
  </si>
  <si>
    <t>978-3-8233-8454-0</t>
  </si>
  <si>
    <t>Die Menschen verstehen: Grenzüberschreitende Kommunikation in Theorie und Praxis</t>
  </si>
  <si>
    <t>Festschrift für Albert Raasch zum 90. Geburtstag</t>
  </si>
  <si>
    <t>Thomas Tinnefeld, Bärbel Kühn</t>
  </si>
  <si>
    <t>https://elibrary.narr.digital/book/99.125005/9783823394549</t>
  </si>
  <si>
    <t>18505-2</t>
  </si>
  <si>
    <t>978-3-8233-9505-8</t>
  </si>
  <si>
    <t>978-3-8233-8505-9</t>
  </si>
  <si>
    <t>Entwicklung von Nachhaltigkeit beim Lehren und Lernen von Fremd- und Zweitsprachen</t>
  </si>
  <si>
    <t>Arbeitspapiere der 41. Frühjahrskonferenz zur Erforschung des Fremdsprachenunterrichts</t>
  </si>
  <si>
    <t>Eva Burwitz-Melzer, Claudia Riemer, Lars Schmelter</t>
  </si>
  <si>
    <t>https://elibrary.narr.digital/book/99.125005/9783823395058</t>
  </si>
  <si>
    <t>18488-2</t>
  </si>
  <si>
    <t>978-3-8233-9488-4</t>
  </si>
  <si>
    <t>978-3-8233-8488-5</t>
  </si>
  <si>
    <t>Frühkindlicher Fremdspracherwerb in den « Elysée-Kitas »</t>
  </si>
  <si>
    <t>Schnupperstunde Französisch in den Münchner städtischen Kindertageseinrichtungen</t>
  </si>
  <si>
    <t>Christine Fourcaud, Matthias Springer</t>
  </si>
  <si>
    <t>https://elibrary.narr.digital/book/99.125005/9783823394884</t>
  </si>
  <si>
    <t>18428-2</t>
  </si>
  <si>
    <t>978-3-8233-9428-0</t>
  </si>
  <si>
    <t>978-3-8233-8428-1</t>
  </si>
  <si>
    <t>La prononciation du français langue étrangère</t>
  </si>
  <si>
    <t>Perspectives linguistiques et didactiques</t>
  </si>
  <si>
    <t>Elissa Pustka</t>
  </si>
  <si>
    <t>Open Access 24 Monate nach Erscheinen</t>
  </si>
  <si>
    <t>https://elibrary.narr.digital/book/99.125005/9783823394280</t>
  </si>
  <si>
    <t>18494-2</t>
  </si>
  <si>
    <t>978-3-8233-9494-5</t>
  </si>
  <si>
    <t>978-3-8233-8494-6</t>
  </si>
  <si>
    <t>Lockdown, Homeschooling und Social Distancing – der Zweitspracherwerb unter akut veränderten Bedingungen der COVID-19-Pandemie</t>
  </si>
  <si>
    <t>Jana Gamper, Britta Hövelbrinks, Julia Schlauch</t>
  </si>
  <si>
    <t>http://doi.org/10.24053/9783823394945</t>
  </si>
  <si>
    <t>18305-2</t>
  </si>
  <si>
    <t>978-3-8233-9305-4</t>
  </si>
  <si>
    <t>978-3-8233-8305-5</t>
  </si>
  <si>
    <t>Mehrsprachigkeit in der Schule</t>
  </si>
  <si>
    <t>Christian Helmchen, Sivia Melo-Pfeifer, Julia von Rosen</t>
  </si>
  <si>
    <t>https://elibrary.narr.digital/book/99.125005/9783823393054</t>
  </si>
  <si>
    <t>18496-2</t>
  </si>
  <si>
    <t>978-3-8233-9496-9</t>
  </si>
  <si>
    <t>978-3-8233-8496-0</t>
  </si>
  <si>
    <t>Mündlichkeit im Französischunterricht: Multiperspektivische Zugänge</t>
  </si>
  <si>
    <t>Carmen Konzett-Firth, Alexandra Wojnesitz</t>
  </si>
  <si>
    <t>http://doi.org/10.24053/9783823394969</t>
  </si>
  <si>
    <t>18487-2</t>
  </si>
  <si>
    <t>978-3-8233-9487-7</t>
  </si>
  <si>
    <t>978-3-8233-8487-8</t>
  </si>
  <si>
    <t>Pluricentrismo e heterogeneidade</t>
  </si>
  <si>
    <t>O Ensino do Português como Língua de Herança, Língua de Contato e Língua Estrangeira</t>
  </si>
  <si>
    <t>Cornelia Döll, Christine Hundt, Daniel Reimann</t>
  </si>
  <si>
    <t>http://doi.org/10.24053/9783823394877</t>
  </si>
  <si>
    <t>18426-2</t>
  </si>
  <si>
    <t>978-3-8233-9426-6</t>
  </si>
  <si>
    <t>978-3-8233-8426-7</t>
  </si>
  <si>
    <t>Sprachen lernen in der Pubertät</t>
  </si>
  <si>
    <t>Heiner Böttger, Michaela Sambanis</t>
  </si>
  <si>
    <t>2., überarbeitete und aktualisierte Auflage</t>
  </si>
  <si>
    <t>https://elibrary.narr.digital/book/99.125005/9783823394266</t>
  </si>
  <si>
    <t>18349-2</t>
  </si>
  <si>
    <t>978-3-8233-9349-8</t>
  </si>
  <si>
    <t>978-3-8233-8349-9</t>
  </si>
  <si>
    <t>Sprachkontrast und Mehrsprachigkeit</t>
  </si>
  <si>
    <t>Patrick Wolf-Farré, Katja Cantone-Altintas</t>
  </si>
  <si>
    <t>MULTILINGUALISM AND LANGUAGE TEACHING-</t>
  </si>
  <si>
    <t>https://elibrary.narr.digital/book/99.125005/9783823393498</t>
  </si>
  <si>
    <t>18265-2</t>
  </si>
  <si>
    <t>978-3-8233-9265-1</t>
  </si>
  <si>
    <t>978-3-8233-8265-2</t>
  </si>
  <si>
    <t>Sprachliche Bildung</t>
  </si>
  <si>
    <t>Julia Settinieri, Elvira Topalovic</t>
  </si>
  <si>
    <t>Linguistik und Schule</t>
  </si>
  <si>
    <t>http://doi.org/10.24053/9783823392651</t>
  </si>
  <si>
    <t>18435-2</t>
  </si>
  <si>
    <t>978-3-8233-9435-8</t>
  </si>
  <si>
    <t>978-3-8233-8435-9</t>
  </si>
  <si>
    <t>Transfer im schulischen Drittspracherwerb des Spanischen</t>
  </si>
  <si>
    <t>Wie L2-Kenntnisse des Englischen, Französischen und Lateinischen den L3-Erwerb von perfektivem und imperfektivem Aspekt im Spanischen beeinflussen</t>
  </si>
  <si>
    <t>Lukas Eibensteiner</t>
  </si>
  <si>
    <t>Romanistische Fremdsprachenforschung und Unterrichtsentwicklung</t>
  </si>
  <si>
    <t>https://elibrary.narr.digital/book/99.125005/9783823394358</t>
  </si>
  <si>
    <t>18437-2</t>
  </si>
  <si>
    <t>978-3-8233-9437-2</t>
  </si>
  <si>
    <t>978-3-8233-8437-3</t>
  </si>
  <si>
    <t>Videospiele im Fremdsprachenunterricht</t>
  </si>
  <si>
    <t>Daniel Becker</t>
  </si>
  <si>
    <t>NARR STARTER-</t>
  </si>
  <si>
    <t>https://elibrary.narr.digital/book/99.125005/9783823394372</t>
  </si>
  <si>
    <t>18525-2</t>
  </si>
  <si>
    <t>978-3-8233-9525-6</t>
  </si>
  <si>
    <t>978-3-8233-8525-7</t>
  </si>
  <si>
    <t>Didaktik des Fremdsprachenunterrichts</t>
  </si>
  <si>
    <t>Barbara Hinger, Eva M. Hirzinger-Unterrainer, Katrin Schmiderer</t>
  </si>
  <si>
    <t>http://doi.org/10.24053/9783823395256</t>
  </si>
  <si>
    <t>18477-2</t>
  </si>
  <si>
    <t>978-3-8233-9477-8</t>
  </si>
  <si>
    <t>978-3-8233-8477-9</t>
  </si>
  <si>
    <t>Neue Wege des Französischunterrichts</t>
  </si>
  <si>
    <t>Linguistic Landscaping und Mehrsprachigkeitsdidaktik im digitalen Zeitalter</t>
  </si>
  <si>
    <t>Lukas Eibensteiner, Amina Kropp, Johannes Müller-Lancé, Claudia Schlaak</t>
  </si>
  <si>
    <t>http://doi.org/10.24053/9783823394778</t>
  </si>
  <si>
    <t>18569-2</t>
  </si>
  <si>
    <t>978-3-8233-9569-0</t>
  </si>
  <si>
    <t>978-3-8233-8569-1</t>
  </si>
  <si>
    <t>Feedback beim Lehren und Lernen von Fremd- und Zweitsprachen</t>
  </si>
  <si>
    <t>Arbeitspapiere der 42. Frühjahrskonferenz zur Erforschung des Fremdsprachenunterrichts</t>
  </si>
  <si>
    <t>http://doi.org/10.24053/9783823395690</t>
  </si>
  <si>
    <t>18531-2</t>
  </si>
  <si>
    <t>978-3-8233-9531-7</t>
  </si>
  <si>
    <t>978-3-8233-8531-8</t>
  </si>
  <si>
    <t>Forschende Fachdidaktik III</t>
  </si>
  <si>
    <t>Prozessveränderungen in der universitären Sprachenlehre</t>
  </si>
  <si>
    <t>Daniela Unger-Ullmann, Christian Hofer</t>
  </si>
  <si>
    <t>https://elibrary.narr.digital/book/99.125005/9783823395317</t>
  </si>
  <si>
    <t>18432-2</t>
  </si>
  <si>
    <t>978-3-8233-9432-7</t>
  </si>
  <si>
    <t>978-3-8233-8432-8</t>
  </si>
  <si>
    <t>Forschungsmethoden in der Fremdsprachendidaktik</t>
  </si>
  <si>
    <t>Ein Handbuch</t>
  </si>
  <si>
    <t>Daniela Caspari, Friederike Klippel, Michael K. Legutke, Karen Schramm</t>
  </si>
  <si>
    <t>2., vollständig überarbeitete und erweiterte Auflage</t>
  </si>
  <si>
    <t>http://doi.org/10.24053/9783823394327</t>
  </si>
  <si>
    <t>18461-2</t>
  </si>
  <si>
    <t>978-3-8233-9461-7</t>
  </si>
  <si>
    <t>978-3-8233-8461-8</t>
  </si>
  <si>
    <t>Fremdsprachendidaktik als Wissenschaft und Ausbildungsdisziplin</t>
  </si>
  <si>
    <t>Festschrift für Daniela Caspari</t>
  </si>
  <si>
    <t>Andreas Grünewald, Sabrina Noack-Ziegler, Maria Giovanna Tassinari, Katharina Wieland</t>
  </si>
  <si>
    <t>https://elibrary.narr.digital/book/99.125005/9783823394617</t>
  </si>
  <si>
    <t>18528-2</t>
  </si>
  <si>
    <t>978-3-8233-9528-7</t>
  </si>
  <si>
    <t>978-3-8233-8528-8</t>
  </si>
  <si>
    <t>Kollaboratives Schreiben</t>
  </si>
  <si>
    <t>Eine rekonstruktive Studie zu Problemlösepraktiken im Französischunterricht</t>
  </si>
  <si>
    <t>Linda Pelchat</t>
  </si>
  <si>
    <t>http://doi.org/10.24053/9783823395287</t>
  </si>
  <si>
    <t>18552-2</t>
  </si>
  <si>
    <t>978-3-8233-9552-2</t>
  </si>
  <si>
    <t>978-3-8233-8552-3</t>
  </si>
  <si>
    <t>Mehrsprachigkeit im Kontext des Kurmancî-Kurdischen und des Deutschen</t>
  </si>
  <si>
    <t>Eine Fallstudie aus einer kurdisch-deutschen Kindertagesstätte</t>
  </si>
  <si>
    <t>Yasar Kirgiz</t>
  </si>
  <si>
    <t>Language Development</t>
  </si>
  <si>
    <t>http://doi.org/10.24053/9783823395522</t>
  </si>
  <si>
    <t>18513-2</t>
  </si>
  <si>
    <t>978-3-8233-9513-3</t>
  </si>
  <si>
    <t>978-3-8233-8513-4</t>
  </si>
  <si>
    <t>Performative Zugänge zu Deutsch als Zweitsprache (DaZ)</t>
  </si>
  <si>
    <t>Ein Lehr- und Praxisbuch</t>
  </si>
  <si>
    <t>Doreen Bryant, Alexandra Lavinia Zepter</t>
  </si>
  <si>
    <t>http://doi.org/10.24053/9783823395133</t>
  </si>
  <si>
    <t>18553-2</t>
  </si>
  <si>
    <t>978-3-8233-9553-9</t>
  </si>
  <si>
    <t>978-3-8233-8553-0</t>
  </si>
  <si>
    <t>Rekonstruktion und Erneuerung</t>
  </si>
  <si>
    <t>Die neue Lehrwerkgeneration als Spiegel fremdsprachendidaktischer Entwicklungen</t>
  </si>
  <si>
    <t>Manuela Franke, Kathleen Plötner</t>
  </si>
  <si>
    <t>http://doi.org/10.24035/9783823395539</t>
  </si>
  <si>
    <t>18530-2</t>
  </si>
  <si>
    <t>978-3-8233-9530-0</t>
  </si>
  <si>
    <t>978-3-8233-8530-1</t>
  </si>
  <si>
    <t>Selbstlernen mit einem Online-Sprachlernprogramm</t>
  </si>
  <si>
    <t>Eine empirische Untersuchung zum Lernverhalten von DaF-Lernenden auf Niveaustufe A1 beim Umgang mit Duolingo</t>
  </si>
  <si>
    <t>Thanh Hien Bui Thi</t>
  </si>
  <si>
    <t>http://doi.org/10.24053/9783823395300</t>
  </si>
  <si>
    <t>18515-2</t>
  </si>
  <si>
    <t>978-3-8233-9515-7</t>
  </si>
  <si>
    <t>978-3-8233-8515-8</t>
  </si>
  <si>
    <t>WIR in Deutschland</t>
  </si>
  <si>
    <t>Zusammen Leben Lernen</t>
  </si>
  <si>
    <t>Jörg Roche</t>
  </si>
  <si>
    <t>https://elibrary.narr.digital/book/99.125005/9783823395157</t>
  </si>
  <si>
    <t>18561-2</t>
  </si>
  <si>
    <t>978-3-8233-9561-4</t>
  </si>
  <si>
    <t>978-3-8233-8561-5</t>
  </si>
  <si>
    <t>Autorschaftserkennung und Verstellungsstrategien</t>
  </si>
  <si>
    <t>Textanalysen und -vergleiche im Spektrum forensischer Linguistik, Informationssicherheit und Machine-Learning</t>
  </si>
  <si>
    <t>Steffen Hessler</t>
  </si>
  <si>
    <t>Tübinger Beiträge zur Linguistik (TBL)</t>
  </si>
  <si>
    <t>http://doi.org/10.24053/9783823395614</t>
  </si>
  <si>
    <t>18517-2</t>
  </si>
  <si>
    <t>978-3-8233-9517-1</t>
  </si>
  <si>
    <t>978-3-8233-8517-2</t>
  </si>
  <si>
    <t>Migrationslinguistik</t>
  </si>
  <si>
    <t>Nikolas Koch, Claudia Maria Riehl</t>
  </si>
  <si>
    <t>http://doi.org/10.24053/9783823395171</t>
  </si>
  <si>
    <t>18410-2</t>
  </si>
  <si>
    <t>978-3-8233-9410-5</t>
  </si>
  <si>
    <t>978-3-8233-8410-6</t>
  </si>
  <si>
    <t>Propositionale Argumente im Sprachvergleich / Propositional Arguments in Cross-Linguistic Research</t>
  </si>
  <si>
    <t>Theorie und Empirie / Theoretical and Empirical Issues.</t>
  </si>
  <si>
    <t>Jutta M. Hartmann, Angelika Wöllstein</t>
  </si>
  <si>
    <t>Studien zur deutschen Sprache</t>
  </si>
  <si>
    <t>http://doi.org/10.24053/9783823394105</t>
  </si>
  <si>
    <t>18516-2</t>
  </si>
  <si>
    <t>978-3-8233-9516-4</t>
  </si>
  <si>
    <t>978-3-8233-8516-5</t>
  </si>
  <si>
    <t>Sprachliche Grenzziehungspraktiken</t>
  </si>
  <si>
    <t>Analysefelder und Perspektiven</t>
  </si>
  <si>
    <t>Marie-Luis Merten, Susanne Kabatnik, Kristin Kuck, Lars Bülow, Robert Mroczynski</t>
  </si>
  <si>
    <t>Studien zur Pragmatik</t>
  </si>
  <si>
    <t>http://doi.org/10.24053/9783823395164</t>
  </si>
  <si>
    <t>38768-2</t>
  </si>
  <si>
    <t>978-3-7720-5768-7</t>
  </si>
  <si>
    <t>978-3-7720-8768-4</t>
  </si>
  <si>
    <t>Bilderbücher im Grundschulunterricht</t>
  </si>
  <si>
    <t>Fachübergreifende Lernfelder und inklusive Potentiale</t>
  </si>
  <si>
    <t>Claudia Müller-Brauers, Kerstin Bräuning, Claudia Schomaker</t>
  </si>
  <si>
    <t>http://doi.org/10.24053/9783772057687</t>
  </si>
  <si>
    <t>18532-2</t>
  </si>
  <si>
    <t>978-3-8233-9532-4</t>
  </si>
  <si>
    <t>978-3-8233-8532-5</t>
  </si>
  <si>
    <t>Digital Feedback Methods</t>
  </si>
  <si>
    <t>Jennifer Schluer</t>
  </si>
  <si>
    <t>http://doi.org/10.24053/9783823395324</t>
  </si>
  <si>
    <t>20465-2</t>
  </si>
  <si>
    <t>978-3-89308-665-8</t>
  </si>
  <si>
    <t>978-3-89308-465-4</t>
  </si>
  <si>
    <t>Streit um Wörter</t>
  </si>
  <si>
    <t>Sprachwandel zwischen Sprachbeschreibung und Sprachkritik</t>
  </si>
  <si>
    <t>Christine Römer</t>
  </si>
  <si>
    <t>http://doi.org/10.24053/9783893086658</t>
  </si>
  <si>
    <t>38770-2</t>
  </si>
  <si>
    <t>978-3-7720-5770-0</t>
  </si>
  <si>
    <t>978-3-7720-8770-7</t>
  </si>
  <si>
    <t>Am Wortgrund: Zur Poetik im Werk Göran Tunströms</t>
  </si>
  <si>
    <t>Lukas Dettwiler</t>
  </si>
  <si>
    <t>Beiträge zur nordischen Philologie</t>
  </si>
  <si>
    <t>http://doi.org/10.24053/9783772057700</t>
  </si>
  <si>
    <t>18542-2</t>
  </si>
  <si>
    <t>978-3-8233-9542-3</t>
  </si>
  <si>
    <t>978-3-8233-8542-4</t>
  </si>
  <si>
    <t>Atelische an-Konstruktion</t>
  </si>
  <si>
    <t>Eine korpusbasierte Modifikatoranalyse</t>
  </si>
  <si>
    <t>Ekaterina Laptieva</t>
  </si>
  <si>
    <t>http://doi.org/10.24053/9783823395423</t>
  </si>
  <si>
    <t>18514-2</t>
  </si>
  <si>
    <t>978-3-8233-9514-0</t>
  </si>
  <si>
    <t>978-3-8233-8514-1</t>
  </si>
  <si>
    <t>Datengeleitete Sprachbeschreibung mit syntaktischen Annotationen</t>
  </si>
  <si>
    <t>Eine Korpusanalyse am Beispiel der germanistischen Wissenschaftssprachen</t>
  </si>
  <si>
    <t>Melanie Andresen</t>
  </si>
  <si>
    <t>Korpuslinguistik und Interdisziplinäre Perspektiven auf Sprache - Corpus Linguistics and Interdisciplinary Perspectives on Language (CLIP)</t>
  </si>
  <si>
    <t>http://doi.org/10.24053/9783823395140</t>
  </si>
  <si>
    <t>18522-2</t>
  </si>
  <si>
    <t>978-3-8233-9522-5</t>
  </si>
  <si>
    <t>978-3-8233-8522-6</t>
  </si>
  <si>
    <t>Deutsche und italienische Verwaltungssprache im digitalen Zeitalter</t>
  </si>
  <si>
    <t>Textlinguistische Untersuchungen zu kommunikativen Praktiken der öffentlichen Verwaltung in der Schweiz</t>
  </si>
  <si>
    <t>Alessandra Alghisi</t>
  </si>
  <si>
    <t>Europäische Studien zur Textlinguistik</t>
  </si>
  <si>
    <t>http://doi.org/10.24053/9783823395225</t>
  </si>
  <si>
    <t>18273-2</t>
  </si>
  <si>
    <t>978-3-8233-9273-6</t>
  </si>
  <si>
    <t>978-3-8233-8273-7</t>
  </si>
  <si>
    <t>Deutschsprachige Kinderromane nach 1945</t>
  </si>
  <si>
    <t>Theorie, Themen und Texte für den Unterricht</t>
  </si>
  <si>
    <t>Jana Mikota, Nadine J. Schmidt</t>
  </si>
  <si>
    <t>http://doi.org/10.24053/9783823392736</t>
  </si>
  <si>
    <t>38784-2</t>
  </si>
  <si>
    <t>978-3-7720-5784-7</t>
  </si>
  <si>
    <t>978-3-7720-8784-4</t>
  </si>
  <si>
    <t>Ebenen des Narrativen in Bildimpulsen und Erzähltexten</t>
  </si>
  <si>
    <t>Eine empirische Studie über Wirkungspotentiale von Bildern auf schriftliche Erzählfähigkeiten in der Grundschule</t>
  </si>
  <si>
    <t>Laure Drepper</t>
  </si>
  <si>
    <t>Literacy im Elementar- und Primarbereich (LiEP)</t>
  </si>
  <si>
    <t>http://doi.org/10.24053/9783772057847</t>
  </si>
  <si>
    <t>38726-2</t>
  </si>
  <si>
    <t>978-3-7720-5726-7</t>
  </si>
  <si>
    <t>978-3-7720-8726-4</t>
  </si>
  <si>
    <t>Franz Grillparzer</t>
  </si>
  <si>
    <t>Neue Lektüren und Perspektiven</t>
  </si>
  <si>
    <t>Birthe Hoffmann, Brigitte Prutti</t>
  </si>
  <si>
    <t>http://doi.org/10.24053/9783772057267</t>
  </si>
  <si>
    <t>18545-2</t>
  </si>
  <si>
    <t>978-3-8233-9545-4</t>
  </si>
  <si>
    <t>978-3-8233-8545-5</t>
  </si>
  <si>
    <t>German Expressionism in the Audiovisual Culture</t>
  </si>
  <si>
    <t>Myths, Fantasy, Horror, and Science Fiction</t>
  </si>
  <si>
    <t>Paloma Ortiz-de-Urbina</t>
  </si>
  <si>
    <t>Popular Fiction Studies</t>
  </si>
  <si>
    <t>http://doi.org/10.24053/9783823395454</t>
  </si>
  <si>
    <t>38760-2</t>
  </si>
  <si>
    <t>978-3-7720-5760-1</t>
  </si>
  <si>
    <t>978-3-7720-8760-8</t>
  </si>
  <si>
    <t>Inselromane</t>
  </si>
  <si>
    <t>Adam Oehlenschlägers Roman Die Inseln im Südmeere / Øen i Sydhavet im Dialog mit J. G. Schnabels Insel Felsenburg</t>
  </si>
  <si>
    <t>Julia Meier</t>
  </si>
  <si>
    <t>http://doi.org/10.24053/9783772057601</t>
  </si>
  <si>
    <t>18556-2</t>
  </si>
  <si>
    <t>978-3-8233-9556-0</t>
  </si>
  <si>
    <t>978-3-8233-8556-1</t>
  </si>
  <si>
    <t>Konzeptualisierung von Konkreta und Abstrakta</t>
  </si>
  <si>
    <t>Eine kulturorientierte, kognitionslinguistische Vergleichsstudie zwischen dem Deutschen, dem Arabischen und dem Französischen</t>
  </si>
  <si>
    <t>Mohcine Ait Ramdan</t>
  </si>
  <si>
    <t>http://doi.org/10.24053/9783823395560</t>
  </si>
  <si>
    <t>18485-2</t>
  </si>
  <si>
    <t>978-3-8233-9485-3</t>
  </si>
  <si>
    <t>978-3-8233-8485-4</t>
  </si>
  <si>
    <t>Neologismen</t>
  </si>
  <si>
    <t>Ein Studienbuch</t>
  </si>
  <si>
    <t>Hilke Elsen</t>
  </si>
  <si>
    <t>http://doi.org/10.24053/9783823394853</t>
  </si>
  <si>
    <t>18351-2</t>
  </si>
  <si>
    <t>978-3-8233-9351-1</t>
  </si>
  <si>
    <t>978-3-8233-8351-2</t>
  </si>
  <si>
    <t>Niederländische Sprachwissenschaft</t>
  </si>
  <si>
    <t>Ute K. Boonen, Ingeborg Harmes</t>
  </si>
  <si>
    <t>2., vollständig überarbeitete  Auflage</t>
  </si>
  <si>
    <t>http://doi.org/10.24053/9783823393511</t>
  </si>
  <si>
    <t>18521-2</t>
  </si>
  <si>
    <t>978-3-8233-9521-8</t>
  </si>
  <si>
    <t>978-3-8233-8521-9</t>
  </si>
  <si>
    <t>Onymische Flexion</t>
  </si>
  <si>
    <t>Strukturen und Entwicklungen kontinentalwestgermanischer Dialekte</t>
  </si>
  <si>
    <t>Lea Schäfer</t>
  </si>
  <si>
    <t>http://doi.org/10.24053/9783823395218</t>
  </si>
  <si>
    <t>38762-2</t>
  </si>
  <si>
    <t>978-3-7720-5762-5</t>
  </si>
  <si>
    <t>978-3-7720-8762-2</t>
  </si>
  <si>
    <t>Primitivistische Künstlerfiguren im Expressionismus</t>
  </si>
  <si>
    <t>Der Echoraum von Gauguins „Going native” bei Carl Einstein, Carl Sternheim und Robert Müller</t>
  </si>
  <si>
    <t>Ladina Fessler</t>
  </si>
  <si>
    <t>http://doi.org/10.24053/9783772057625</t>
  </si>
  <si>
    <t>38748-2</t>
  </si>
  <si>
    <t>978-3-7720-5748-9</t>
  </si>
  <si>
    <t>978-3-7720-8748-6</t>
  </si>
  <si>
    <t>Sammeln als literarische Praxis im Mittelalter und in der Frühen Neuzeit</t>
  </si>
  <si>
    <t>XXVI. Anglo-German Colloquium, Ascona 2019</t>
  </si>
  <si>
    <t>Mark Chinca, Manfred Eikelmann, Michael Stolz, Christopher Young</t>
  </si>
  <si>
    <t>http://doi.org/10.24053/9783772057489</t>
  </si>
  <si>
    <t>38776-2</t>
  </si>
  <si>
    <t>978-3-7720-5776-2</t>
  </si>
  <si>
    <t>978-3-7720-8776-9</t>
  </si>
  <si>
    <t>Schreiben im Widerspruch</t>
  </si>
  <si>
    <t>Nicht-/Zugehörigkeit bei Herta Müller und Ilma Rakusa</t>
  </si>
  <si>
    <t>Marion Acker</t>
  </si>
  <si>
    <t>Literarische Mehrsprachigkeit / Literary Multilingualism</t>
  </si>
  <si>
    <t>http://doi.org/10.24053/9783772057762</t>
  </si>
  <si>
    <t>20466-2</t>
  </si>
  <si>
    <t>978-3-89308-666-5</t>
  </si>
  <si>
    <t>978-3-89308-466-1</t>
  </si>
  <si>
    <t>Toxische Sprache und geistige Gewalt</t>
  </si>
  <si>
    <t>Wie judenfeindliche Denk- und Gefühlsmuster seit Jahrhunderten unsere Kommunikation prägen</t>
  </si>
  <si>
    <t>Monika Schwarz-Friesel</t>
  </si>
  <si>
    <t>http://doi.org/10.24053/9783893086665</t>
  </si>
  <si>
    <t>38774-2</t>
  </si>
  <si>
    <t>978-3-7720-5774-8</t>
  </si>
  <si>
    <t>978-3-7720-8774-5</t>
  </si>
  <si>
    <t>Traumschwert, Wunderhelm und Löwenschild</t>
  </si>
  <si>
    <t>Ding und Figur im Parzival Wolframs von Eschenbach</t>
  </si>
  <si>
    <t>Sebastian Winkelsträter</t>
  </si>
  <si>
    <t>Bibliotheca Germanica</t>
  </si>
  <si>
    <t>http://doi.org/10.24053/9783772057748</t>
  </si>
  <si>
    <t>18483-2</t>
  </si>
  <si>
    <t>978-3-8233-9483-9</t>
  </si>
  <si>
    <t>978-3-8233-8483-0</t>
  </si>
  <si>
    <t>Wissenschaftliches Arbeiten in der Linguistik</t>
  </si>
  <si>
    <t>Björn Rothstein, Linda Stark, Anica Betz, Caroline Schuttkowski</t>
  </si>
  <si>
    <t>2., vollständig überarbeitete und aktualisierte  Auflage</t>
  </si>
  <si>
    <t>http://doi.org/10.24053/9783823394839</t>
  </si>
  <si>
    <t>38761-2</t>
  </si>
  <si>
    <t>978-3-7720-5761-8</t>
  </si>
  <si>
    <t>978-3-7720-8761-5</t>
  </si>
  <si>
    <t>Zeiten schreiben</t>
  </si>
  <si>
    <t>Skandinavische Provinzdarstellungen nach der Jahrtausendwende</t>
  </si>
  <si>
    <t>Nathalie Christen</t>
  </si>
  <si>
    <t>http://doi.org/10.24053/9783772057618</t>
  </si>
  <si>
    <t>18544-2</t>
  </si>
  <si>
    <t>978-3-8233-9544-7</t>
  </si>
  <si>
    <t>978-3-8233-8544-8</t>
  </si>
  <si>
    <t>Zwischen Nähe und Distanz</t>
  </si>
  <si>
    <t>Einsichten in die Auseinandersetzung mehrsprachiger Autorinnen und Autoren mit ihrem literarischen Schreibprozess</t>
  </si>
  <si>
    <t>Ulrike Reeg</t>
  </si>
  <si>
    <t>Beiträge zur Interkulturellen Germanistik</t>
  </si>
  <si>
    <t>http://doi.org/10.24053/9783823395447</t>
  </si>
  <si>
    <t>38754-2</t>
  </si>
  <si>
    <t>978-3-7720-5754-0</t>
  </si>
  <si>
    <t>978-3-7720-8754-7</t>
  </si>
  <si>
    <t>1870/71 Literatur und Krieg</t>
  </si>
  <si>
    <t>Hermann Gätje, Sikander Singh</t>
  </si>
  <si>
    <t>PASSAGEN-</t>
  </si>
  <si>
    <t>http://doi.org/10.24053/9783772057540</t>
  </si>
  <si>
    <t>38749-2</t>
  </si>
  <si>
    <t>978-3-7720-5749-6</t>
  </si>
  <si>
    <t>978-3-7720-8749-3</t>
  </si>
  <si>
    <t>1968 in der westeuropäischen Literatur</t>
  </si>
  <si>
    <t>Der Generationenkonflikt und die akademischen Unruhen in Prosawerken zwischen 1968 und 1979</t>
  </si>
  <si>
    <t>Ines Assuncao Gamelas</t>
  </si>
  <si>
    <t>https://elibrary.narr.digital/book/99.125005/9783772057496</t>
  </si>
  <si>
    <t>38501-2</t>
  </si>
  <si>
    <t>978-3-7720-5501-0</t>
  </si>
  <si>
    <t>978-3-7720-8501-7</t>
  </si>
  <si>
    <t>Atlas der deutschen Mundarten in Tschechien</t>
  </si>
  <si>
    <t>Band I: Einführung</t>
  </si>
  <si>
    <t>Armin R. Bachmann, Alois Dicklberger, Albrecht Greule, Monika Wese</t>
  </si>
  <si>
    <t>https://elibrary.narr.digital/book/99.125005/9783772055010</t>
  </si>
  <si>
    <t>18442-2</t>
  </si>
  <si>
    <t>978-3-8233-9442-6</t>
  </si>
  <si>
    <t>978-3-8233-8442-7</t>
  </si>
  <si>
    <t>Der Betrieb als Sprachlernort</t>
  </si>
  <si>
    <t>Isa-Lou Sander, Christian Efing</t>
  </si>
  <si>
    <t>KOMMUNIZIEREN IM BERUF (KIB)-</t>
  </si>
  <si>
    <t>http://doi.org/10.24053/9783823394426</t>
  </si>
  <si>
    <t>38736-2</t>
  </si>
  <si>
    <t>978-3-7720-5736-6</t>
  </si>
  <si>
    <t>978-3-7720-8736-3</t>
  </si>
  <si>
    <t>Die Kunst der ›schönen Worte‹</t>
  </si>
  <si>
    <t>Hannah Rieger</t>
  </si>
  <si>
    <t>BIBLIOTHECA GERMANICA-</t>
  </si>
  <si>
    <t>https://elibrary.narr.digital/book/99.125005/9783772057366</t>
  </si>
  <si>
    <t>38583-2</t>
  </si>
  <si>
    <t>978-3-7720-5583-6</t>
  </si>
  <si>
    <t>978-3-7720-8583-3</t>
  </si>
  <si>
    <t>Herzog Ernst C. Lateinisch - Deutsch</t>
  </si>
  <si>
    <t>nach dem Text von Thomas Ehlen übersetzt und mit Anmerkungen versehen von Beno Meier und Seraina Plotke, herausgegeben von Seraina Plotke</t>
  </si>
  <si>
    <t>Seraina Plotke</t>
  </si>
  <si>
    <t>https://elibrary.narr.digital/book/99.125005/9783772055836</t>
  </si>
  <si>
    <t>18478-2</t>
  </si>
  <si>
    <t>978-3-8233-9478-5</t>
  </si>
  <si>
    <t>978-3-8233-8478-6</t>
  </si>
  <si>
    <t>Historische Valenz</t>
  </si>
  <si>
    <t>Albrecht Greule, Jarmo Korhonen</t>
  </si>
  <si>
    <t>https://elibrary.narr.digital/book/99.125005/9783823394785</t>
  </si>
  <si>
    <t>38752-2</t>
  </si>
  <si>
    <t>978-3-7720-5752-6</t>
  </si>
  <si>
    <t>978-3-7720-8752-3</t>
  </si>
  <si>
    <t>Kohärenz und Mehrdeutigkeit</t>
  </si>
  <si>
    <t>Eva Locher</t>
  </si>
  <si>
    <t>https://elibrary.narr.digital/book/99.125005/9783772057526</t>
  </si>
  <si>
    <t>18421-2</t>
  </si>
  <si>
    <t>978-3-8233-9421-1</t>
  </si>
  <si>
    <t>978-3-8233-8421-2</t>
  </si>
  <si>
    <t>Leistungen von Funktionsverbgefügen im Text</t>
  </si>
  <si>
    <t>Eine korpusbasierte quantitativ-qualitative Untersuchung am Beispiel des Deutschen und des Polnischen</t>
  </si>
  <si>
    <t>Susanne Kabatnik</t>
  </si>
  <si>
    <t>https://elibrary.narr.digital/book/99.125005/9783823394211</t>
  </si>
  <si>
    <t>18177-2</t>
  </si>
  <si>
    <t>978-3-8233-9177-7</t>
  </si>
  <si>
    <t>978-3-8233-8177-8</t>
  </si>
  <si>
    <t>Lexikologie</t>
  </si>
  <si>
    <t>Christine Römer, Afra Sturm</t>
  </si>
  <si>
    <t>https://elibrary.narr.digital/book/99.125005/9783823391777</t>
  </si>
  <si>
    <t>18471-2</t>
  </si>
  <si>
    <t>978-3-8233-9471-6</t>
  </si>
  <si>
    <t>978-3-8233-8471-7</t>
  </si>
  <si>
    <t>Mensch. Maschine. Kommunikation.</t>
  </si>
  <si>
    <t>Beiträge zur Medienlinguistik</t>
  </si>
  <si>
    <t>Sarah Brommer, Christa Dürscheid</t>
  </si>
  <si>
    <t>http://doi.org/10.24053/9783823394716</t>
  </si>
  <si>
    <t>18332-2</t>
  </si>
  <si>
    <t>978-3-8233-9332-0</t>
  </si>
  <si>
    <t>978-3-8233-8332-1</t>
  </si>
  <si>
    <t>Minnesang</t>
  </si>
  <si>
    <t>Ricarda Bauschke-Hartung</t>
  </si>
  <si>
    <t>https://elibrary.narr.digital/book/99.125005/9783823393320</t>
  </si>
  <si>
    <t>38708-2</t>
  </si>
  <si>
    <t>978-3-7720-5708-3</t>
  </si>
  <si>
    <t>978-3-7720-8708-0</t>
  </si>
  <si>
    <t>Narratoästhetik und Didaktik kinder- und jugendmedialer Motive</t>
  </si>
  <si>
    <t>Von literarischen Außenseitern, dem Vampir auf der Leinwand und dem Tod im Comicbuch</t>
  </si>
  <si>
    <t>Tobias Kurwinkel, Stefanie Jakobi</t>
  </si>
  <si>
    <t>http://doi.org/10.24053/9783772057083</t>
  </si>
  <si>
    <t>38711-2</t>
  </si>
  <si>
    <t>978-3-7720-5711-3</t>
  </si>
  <si>
    <t>978-3-7720-8711-0</t>
  </si>
  <si>
    <t>Ortsnamenbuch des Kantons Bern. Teil 6 (Se-Di/Ti)</t>
  </si>
  <si>
    <t>[Alter Kantonsteil] I Dokumentation und Deutung</t>
  </si>
  <si>
    <t>Thomas Franz Schneider, Roland Hofer, Luzius Thöny</t>
  </si>
  <si>
    <t>Ortsnamenbuch des Kantons Bern</t>
  </si>
  <si>
    <t>http://doi.org/10.2357/9783772057113</t>
  </si>
  <si>
    <t>38747-2</t>
  </si>
  <si>
    <t>978-3-7720-5747-2</t>
  </si>
  <si>
    <t>978-3-7720-8747-9</t>
  </si>
  <si>
    <t>Philosemitische Schwärmereien</t>
  </si>
  <si>
    <t>Jüdische Figuren in der dänischen Erzählliteratur des 19. Jahrhunderts</t>
  </si>
  <si>
    <t xml:space="preserve"> Katharina Bock</t>
  </si>
  <si>
    <t>BEITRÄGE ZUR NORDISCHEN PHILOLOGIE-</t>
  </si>
  <si>
    <t>http://doi.org/10.2357/9783772057472</t>
  </si>
  <si>
    <t>18337-2</t>
  </si>
  <si>
    <t>978-3-8233-9337-5</t>
  </si>
  <si>
    <t>978-3-8233-8337-6</t>
  </si>
  <si>
    <t>Phonetik und Phonologie</t>
  </si>
  <si>
    <t>Felicitas Kleber</t>
  </si>
  <si>
    <t>https://elibrary.narr.digital/book/99.125005/9783823393375</t>
  </si>
  <si>
    <t>18446-2</t>
  </si>
  <si>
    <t>978-3-8233-9446-4</t>
  </si>
  <si>
    <t>978-3-8233-8446-5</t>
  </si>
  <si>
    <t>Pragmatikerwerb und Kinderliteratur</t>
  </si>
  <si>
    <t>Kristin Börjesson, Jörg Meibauer</t>
  </si>
  <si>
    <t>STUDIEN ZUR PRAGMATIK-</t>
  </si>
  <si>
    <t>https://elibrary.narr.digital/book/99.125005/9783823394464</t>
  </si>
  <si>
    <t>18379-2</t>
  </si>
  <si>
    <t>978-3-8233-9379-5</t>
  </si>
  <si>
    <t>978-3-8233-8379-6</t>
  </si>
  <si>
    <t>Semantik für Lehrkräfte</t>
  </si>
  <si>
    <t>Linguistische Grundlagen und didaktische Impulse</t>
  </si>
  <si>
    <t>Christian Efing, Thorsten Roelcke</t>
  </si>
  <si>
    <t>https://elibrary.narr.digital/book/99.125005/9783823393795</t>
  </si>
  <si>
    <t>38753-2</t>
  </si>
  <si>
    <t>978-3-7720-5753-3</t>
  </si>
  <si>
    <t>978-3-7720-8753-0</t>
  </si>
  <si>
    <t>Sepulkralsemiotik</t>
  </si>
  <si>
    <t>Grabmal und Grabinschrift in der europäischen Literatur des Mittelalters</t>
  </si>
  <si>
    <t>Laura Velte</t>
  </si>
  <si>
    <t>https://elibrary.narr.digital/book/99.125005/9783772057533</t>
  </si>
  <si>
    <t>38744-2</t>
  </si>
  <si>
    <t>978-3-7720-5744-1</t>
  </si>
  <si>
    <t>978-3-7720-8744-8</t>
  </si>
  <si>
    <t>Syntaktischer Atlas der deutschen Schweiz (SADS)</t>
  </si>
  <si>
    <t>Bd. 1: Einleitung und Kommentare; Bd. 2: Karten</t>
  </si>
  <si>
    <t>Elvira Glaser</t>
  </si>
  <si>
    <t>https://elibrary.narr.digital/book/99.125005/9783772057441</t>
  </si>
  <si>
    <t>18458-2</t>
  </si>
  <si>
    <t>978-3-8233-9458-7</t>
  </si>
  <si>
    <t>978-3-8233-8458-8</t>
  </si>
  <si>
    <t>Zeichensetzung</t>
  </si>
  <si>
    <t>Stefan Lotze, Kathrin Würth</t>
  </si>
  <si>
    <t>http://doi.org/10.24053/9783823394587</t>
  </si>
  <si>
    <t>18382-2</t>
  </si>
  <si>
    <t>978-3-8233-9382-5</t>
  </si>
  <si>
    <t>978-3-8233-8382-6</t>
  </si>
  <si>
    <t>Aufgaben in Übersetzungslehrbüchern</t>
  </si>
  <si>
    <t>Eine qualitative und quantitative Untersuchung ausgewählter deutsch-chinesischer Übersetzungslehrbücher</t>
  </si>
  <si>
    <t>Junjie Meng</t>
  </si>
  <si>
    <t>https://elibrary.narr.digital/book/99.125005/9783823393825</t>
  </si>
  <si>
    <t>38615-2</t>
  </si>
  <si>
    <t>978-3-7720-5615-4</t>
  </si>
  <si>
    <t>978-3-7720-8615-1</t>
  </si>
  <si>
    <t>Buchstäblichkeit und symbolische Deutung</t>
  </si>
  <si>
    <t>Schriften zur Kulturgeschichte der Literatur</t>
  </si>
  <si>
    <t>Matthias Luserke-Jaqui</t>
  </si>
  <si>
    <t>https://elibrary.narr.digital/book/99.125005/9783772056154</t>
  </si>
  <si>
    <t>38703-2</t>
  </si>
  <si>
    <t>978-3-7720-5703-8</t>
  </si>
  <si>
    <t>978-3-7720-8703-5</t>
  </si>
  <si>
    <t>Das geistige Straßburg im 18. und 19. Jahrhundert</t>
  </si>
  <si>
    <t>Passagen</t>
  </si>
  <si>
    <t>https://elibrary.narr.digital/book/99.125005/9783772057038</t>
  </si>
  <si>
    <t>18411-2</t>
  </si>
  <si>
    <t>978-3-8233-9411-2</t>
  </si>
  <si>
    <t>978-3-8233-8411-3</t>
  </si>
  <si>
    <t>Deutsche Syntax</t>
  </si>
  <si>
    <t>Ein Arbeitsbuch</t>
  </si>
  <si>
    <t>Karin Pittner, Judith Berman</t>
  </si>
  <si>
    <t>7., überarbeitete und erweiterte</t>
  </si>
  <si>
    <t>https://elibrary.narr.digital/book/99.125005/9783823394112</t>
  </si>
  <si>
    <t>18269-2</t>
  </si>
  <si>
    <t>978-3-8233-9269-9</t>
  </si>
  <si>
    <t>978-3-8233-8269-0</t>
  </si>
  <si>
    <t>Die Stimme als Zeitzeuge</t>
  </si>
  <si>
    <t>Wirtschaftsrhetorik im Hörfunk</t>
  </si>
  <si>
    <t>Ulrike Kaunzner</t>
  </si>
  <si>
    <t>https://elibrary.narr.digital/book/99.125005/9783823392699</t>
  </si>
  <si>
    <t>18369-2</t>
  </si>
  <si>
    <t>978-3-8233-9369-6</t>
  </si>
  <si>
    <t>978-3-8233-8369-7</t>
  </si>
  <si>
    <t>Ethnografien und Interaktionsanalysen im schulischen Feld</t>
  </si>
  <si>
    <t>Diskursive Praktiken und Passungen interdisziplinär</t>
  </si>
  <si>
    <t>Helga Kotthoff, Vivien Heller</t>
  </si>
  <si>
    <t>https://elibrary.narr.digital/book/99.125005/9783823393696</t>
  </si>
  <si>
    <t>18367-2</t>
  </si>
  <si>
    <t>978-3-8233-9367-2</t>
  </si>
  <si>
    <t>978-3-8233-8367-3</t>
  </si>
  <si>
    <t>From Page to Screen / Vom Buch zum Film</t>
  </si>
  <si>
    <t>Modification and misrepresentation of female characters in audiovisual media / Veränderung und Verfälschung weiblicher Figuren in den audiovisuellen Medien</t>
  </si>
  <si>
    <t>Manuel Almagro Jiménez, Eva Parra-Membrives</t>
  </si>
  <si>
    <t>https://elibrary.narr.digital/book/99.125005/9783823393672</t>
  </si>
  <si>
    <t>18300-2</t>
  </si>
  <si>
    <t>978-3-8233-9300-9</t>
  </si>
  <si>
    <t>978-3-8233-8300-0</t>
  </si>
  <si>
    <t>Germanic Myths in the Audiovisual Culture</t>
  </si>
  <si>
    <t>https://elibrary.narr.digital/book/99.125005/9783823393009</t>
  </si>
  <si>
    <t>38706-2</t>
  </si>
  <si>
    <t>978-3-7720-5706-9</t>
  </si>
  <si>
    <t>978-3-7720-8706-6</t>
  </si>
  <si>
    <t>Hölderlin und Leonardo</t>
  </si>
  <si>
    <t>Ihre Verwandtschaft im Lichte der Felsgrottenmadonna</t>
  </si>
  <si>
    <t>Josef Nolte</t>
  </si>
  <si>
    <t>https://elibrary.narr.digital/book/99.125005/9783772057069</t>
  </si>
  <si>
    <t>18394-2</t>
  </si>
  <si>
    <t>978-3-8233-9394-8</t>
  </si>
  <si>
    <t>978-3-8233-8394-9</t>
  </si>
  <si>
    <t>Ideas, Concerns and Expectations (ICE) in der Arzt-Patienten-Kommunikation</t>
  </si>
  <si>
    <t>Untersuchungen zu einem patientenorientierten Kommunikationsmodell</t>
  </si>
  <si>
    <t>Sascha Bechmann</t>
  </si>
  <si>
    <t>http://doi.org/10.2357/9783823393948</t>
  </si>
  <si>
    <t>38722-2</t>
  </si>
  <si>
    <t>978-3-7720-5722-9</t>
  </si>
  <si>
    <t>978-3-7720-8722-6</t>
  </si>
  <si>
    <t>Identitätskonzepte in der Literatur</t>
  </si>
  <si>
    <t>https://elibrary.narr.digital/book/99.125005/9783772057229</t>
  </si>
  <si>
    <t>18117-2</t>
  </si>
  <si>
    <t>978-3-8233-9117-3</t>
  </si>
  <si>
    <t>978-3-8233-8117-4</t>
  </si>
  <si>
    <t>Internetlinguistik</t>
  </si>
  <si>
    <t>Konstanze Marx, Georg Weidacher</t>
  </si>
  <si>
    <t>2., aktualisierte und durchgesehene Auflage</t>
  </si>
  <si>
    <t>https://elibrary.narr.digital/book/99.125005/9783823391173</t>
  </si>
  <si>
    <t>38692-2</t>
  </si>
  <si>
    <t>978-3-7720-5692-5</t>
  </si>
  <si>
    <t>978-3-7720-8692-2</t>
  </si>
  <si>
    <t>Klassiker im Kontext 1: Einleitung und Untersuchungen</t>
  </si>
  <si>
    <t>Spätmittelalterliche und frühneuzeitliche Antikenübersetzungen in buchmedialen Übertragungsprozessen (1460/70 bis 1620)</t>
  </si>
  <si>
    <t>Bernd Bastert, Manfred Eikelmann</t>
  </si>
  <si>
    <t>https://elibrary.narr.digital/book/99.125005/9783772056925</t>
  </si>
  <si>
    <t>38693-2</t>
  </si>
  <si>
    <t>978-3-7720-5693-2</t>
  </si>
  <si>
    <t>978-3-7720-8693-9</t>
  </si>
  <si>
    <t>Klassiker im Kontext 2: Quellen und Abbildungen</t>
  </si>
  <si>
    <t>Manfred Eikelmann, Bernd Bastert</t>
  </si>
  <si>
    <t>https://elibrary.narr.digital/book/99.125005/9783772056932</t>
  </si>
  <si>
    <t>18364-2</t>
  </si>
  <si>
    <t>978-3-8233-9364-1</t>
  </si>
  <si>
    <t>978-3-8233-8364-2</t>
  </si>
  <si>
    <t>Kundenbeschwerden im Web 2.0</t>
  </si>
  <si>
    <t>Eine korpusbasierte Untersuchung zur Pragmatik von Beschwerden im Deutschen und Italienischen</t>
  </si>
  <si>
    <t>Melanie Kunkel</t>
  </si>
  <si>
    <t>https://elibrary.narr.digital/book/99.125005/9783823393641</t>
  </si>
  <si>
    <t>18181-2</t>
  </si>
  <si>
    <t>978-3-8233-9181-4</t>
  </si>
  <si>
    <t>978-3-8233-8181-5</t>
  </si>
  <si>
    <t>Leichte Sprache, einfache Sprache, verständliche Sprache</t>
  </si>
  <si>
    <t>Bettina Bock, Sandra Pappert</t>
  </si>
  <si>
    <t>https://elibrary.narr.digital/book/99.125005/9783823391814</t>
  </si>
  <si>
    <t>18363-2</t>
  </si>
  <si>
    <t>978-3-8233-9363-4</t>
  </si>
  <si>
    <t>978-3-8233-8363-5</t>
  </si>
  <si>
    <t>Linguistic Landscape als Spiegelbild von Sprachpolitik und Sprachdemografie?</t>
  </si>
  <si>
    <t>Untersuchungen zu Freiburg, Murten, Biel, Aosta, Luxemburg und Aarau</t>
  </si>
  <si>
    <t>Philippe Moser</t>
  </si>
  <si>
    <t>https://elibrary.narr.digital/book/99.125005/9783823393634</t>
  </si>
  <si>
    <t>38712-2</t>
  </si>
  <si>
    <t>978-3-7720-5712-0</t>
  </si>
  <si>
    <t>978-3-7720-8712-7</t>
  </si>
  <si>
    <t>Mehrsprachigkeit und das Politische</t>
  </si>
  <si>
    <t>Interferenzen in zeitgenössischer deutschsprachiger und baltischer Literatur</t>
  </si>
  <si>
    <t>Marko Pajevic</t>
  </si>
  <si>
    <t>https://elibrary.narr.digital/book/99.125005/9783772057120</t>
  </si>
  <si>
    <t>18205-2</t>
  </si>
  <si>
    <t>978-3-8233-9205-7</t>
  </si>
  <si>
    <t>978-3-8233-8205-8</t>
  </si>
  <si>
    <t>Methodik für Linguisten</t>
  </si>
  <si>
    <t>Eine Einführung in Statistik und Versuchsplanung</t>
  </si>
  <si>
    <t>Claudia Meindl</t>
  </si>
  <si>
    <t>https://elibrary.narr.digital/book/99.125005/9783823392057</t>
  </si>
  <si>
    <t>18176-2</t>
  </si>
  <si>
    <t>978-3-8233-9176-0</t>
  </si>
  <si>
    <t>978-3-8233-8176-1</t>
  </si>
  <si>
    <t>Orthografie</t>
  </si>
  <si>
    <t>Wolfgang Steinig, Karl Heinz Ramers</t>
  </si>
  <si>
    <t>LINGUISTIK UND SCHULE (LINGUS)-</t>
  </si>
  <si>
    <t>https://elibrary.narr.digital/book/99.125005/9783823391760</t>
  </si>
  <si>
    <t>38707-2</t>
  </si>
  <si>
    <t>978-3-7720-5707-6</t>
  </si>
  <si>
    <t>978-3-7720-8707-3</t>
  </si>
  <si>
    <t>Person und Artefakt</t>
  </si>
  <si>
    <t>Zur Figurenkonzeption im ›Tristan‹ Gottfrieds von Straßburg</t>
  </si>
  <si>
    <t>Linus Möllenbrink</t>
  </si>
  <si>
    <t>https://elibrary.narr.digital/book/99.125005/9783772057076</t>
  </si>
  <si>
    <t>18361-2</t>
  </si>
  <si>
    <t>978-3-8233-9361-0</t>
  </si>
  <si>
    <t>978-3-8233-8361-1</t>
  </si>
  <si>
    <t>POS-Tagging für Transkripte gesprochener Sprache</t>
  </si>
  <si>
    <t>Entwicklung einer automatisierten Wortarten-Annotation am Beispiel des Forschungs- und Lehrkorpus Gesprochenes Deutsch (FOLK)</t>
  </si>
  <si>
    <t>Swantje Westpfahl</t>
  </si>
  <si>
    <t>http://doi.org/10.2357/9783823393610</t>
  </si>
  <si>
    <t>18317-2</t>
  </si>
  <si>
    <t>978-3-8233-9317-7</t>
  </si>
  <si>
    <t>978-3-8233-8317-8</t>
  </si>
  <si>
    <t>Regiolekte</t>
  </si>
  <si>
    <t>Objektive Sprachdaten und subjektive Sprachwahrnehmung</t>
  </si>
  <si>
    <t>Markus Hundt, Andrea Kleene, Albrecht Plewnia, Verena Sauer</t>
  </si>
  <si>
    <t>https://elibrary.narr.digital/book/99.125005/9783823393177</t>
  </si>
  <si>
    <t>18356-2</t>
  </si>
  <si>
    <t>978-3-8233-9356-6</t>
  </si>
  <si>
    <t>978-3-8233-8356-7</t>
  </si>
  <si>
    <t>Relativsatzstrategien im Alemannischen</t>
  </si>
  <si>
    <t>Iris Bräuning</t>
  </si>
  <si>
    <t>https://elibrary.narr.digital/book/99.125005/9783823393566</t>
  </si>
  <si>
    <t>38721-2</t>
  </si>
  <si>
    <t>978-3-7720-5721-2</t>
  </si>
  <si>
    <t>978-3-7720-8721-9</t>
  </si>
  <si>
    <t>Sinnsuche und Krise</t>
  </si>
  <si>
    <t>Thematische Grundkonzeptionen in der deutschsprachigen Gegenwartsliteratur</t>
  </si>
  <si>
    <t>Horst Daemmrich, Ingrid Daemmrich</t>
  </si>
  <si>
    <t>https://elibrary.narr.digital/book/99.125005/9783772057212</t>
  </si>
  <si>
    <t>38695-2</t>
  </si>
  <si>
    <t>978-3-7720-5695-6</t>
  </si>
  <si>
    <t>978-3-7720-8695-3</t>
  </si>
  <si>
    <t>Strategien der Narrativierung von Vergangenheit in der deutschen Literatur des Mittelalters</t>
  </si>
  <si>
    <t>XXV. Anglo-German Colloquium, Manchester 2017</t>
  </si>
  <si>
    <t>Sarah Bowden, Manfred Eikelmann, Stephen Mossman, Michael Stolz</t>
  </si>
  <si>
    <t>https://elibrary.narr.digital/book/99.125005/9783772056956</t>
  </si>
  <si>
    <t>18422-2</t>
  </si>
  <si>
    <t>978-3-8233-9422-8</t>
  </si>
  <si>
    <t>978-3-8233-8422-9</t>
  </si>
  <si>
    <t>Unterrichtswelten - Dialoge im Deutschunterricht.</t>
  </si>
  <si>
    <t>Neue Perspektiven für Literaturvermittlung, Lesen und Schreiben. Mit Unterrichtskonzepten von José F.A. Oliver, Akos Doma, Lena Gorelik, Sudabeh Mohafez und Senthuran Varatharaja</t>
  </si>
  <si>
    <t>Jörg Roche,  Gesine Lenore Schiewer</t>
  </si>
  <si>
    <t>https://elibrary.narr.digital/book/99.125005/9783823394228</t>
  </si>
  <si>
    <t>38723-2</t>
  </si>
  <si>
    <t>978-3-7720-5723-6</t>
  </si>
  <si>
    <t>978-3-7720-8723-3</t>
  </si>
  <si>
    <t>30 Jahre Grenze und Nachbarschaft in Zentraleuropa</t>
  </si>
  <si>
    <t>Literatur, Kultur und Geschichte</t>
  </si>
  <si>
    <t>Wolfgang Müller-Funk, Jan Budňák, Aleš Urválek, Tomáš Pospíšil</t>
  </si>
  <si>
    <t>KULTUR – HERRSCHAFT – DIFFERENZ-</t>
  </si>
  <si>
    <t>http://doi.org/10.24053/9783772057236</t>
  </si>
  <si>
    <t>53122-2</t>
  </si>
  <si>
    <t>978-3-7398-8122-5</t>
  </si>
  <si>
    <t>978-3-7398-3122-0</t>
  </si>
  <si>
    <t>Amedeo Maiuri und die Griechen oder Das archaische Pompei</t>
  </si>
  <si>
    <t>https://elibrary.narr.digital/book/99.125005/9783739881225</t>
  </si>
  <si>
    <t>53106-2</t>
  </si>
  <si>
    <t>978-3-7398-8106-5</t>
  </si>
  <si>
    <t>978-3-7398-3106-0</t>
  </si>
  <si>
    <t>Ausflüge gegen das Vergessen</t>
  </si>
  <si>
    <t>NS-Gedenkorte zwischen Ulm und Basel, Natzweiler und Montafon</t>
  </si>
  <si>
    <t>Sabine Bade</t>
  </si>
  <si>
    <t>https://elibrary.narr.digital/book/99.125005/9783739881065</t>
  </si>
  <si>
    <t>38739-2</t>
  </si>
  <si>
    <t>978-3-7720-5739-7</t>
  </si>
  <si>
    <t>978-3-7720-8739-4</t>
  </si>
  <si>
    <t>Der Reisebericht des Hieronymus Münzer</t>
  </si>
  <si>
    <t>Ein Nürnberger Arzt auf der „Suche nach der Wahrheit“ in Westeuropa (1494/95)</t>
  </si>
  <si>
    <t>Klaus Herbers</t>
  </si>
  <si>
    <t>https://elibrary.narr.digital/book/99.125005/9783772057397</t>
  </si>
  <si>
    <t>53107-2</t>
  </si>
  <si>
    <t>978-3-7398-8107-2</t>
  </si>
  <si>
    <t>978-3-7398-3107-7</t>
  </si>
  <si>
    <t>Entführung und Gefangenschaft</t>
  </si>
  <si>
    <t>Erfahrene Unfreiheit in gewaltsamen Konflikten anhand spätmittelalterlicher Selbstzeugnisse</t>
  </si>
  <si>
    <t>Mirjam Reitmayer</t>
  </si>
  <si>
    <t>https://elibrary.narr.digital/book/99.125005/9783739881072</t>
  </si>
  <si>
    <t>38740-2</t>
  </si>
  <si>
    <t>978-3-7720-5740-3</t>
  </si>
  <si>
    <t>978-3-7720-8740-0</t>
  </si>
  <si>
    <t>Europa im Schatten des Ersten Weltkriegs</t>
  </si>
  <si>
    <t>Kollabierende Imperien, Staatenbildung und politische Gewalt</t>
  </si>
  <si>
    <t>Marijan Bobinac, Wolfgang Müller-Funk, Andrea Seidler, Jelena Spreicer, Aleš Urválek</t>
  </si>
  <si>
    <t>Kultur – Herrschaft – Differenz</t>
  </si>
  <si>
    <t>https://elibrary.narr.digital/book/99.125005/9783772057403</t>
  </si>
  <si>
    <t>18329-2</t>
  </si>
  <si>
    <t>978-3-8233-9329-0</t>
  </si>
  <si>
    <t>978-3-8233-8329-1</t>
  </si>
  <si>
    <t>Herodotean Soundings</t>
  </si>
  <si>
    <t>The Cambyses Logos</t>
  </si>
  <si>
    <t>Andreas Schwab, Alexander Schütze</t>
  </si>
  <si>
    <t>Classica Monacensia</t>
  </si>
  <si>
    <t>http://doi.org/10.24053/9783823393290</t>
  </si>
  <si>
    <t>52770-2</t>
  </si>
  <si>
    <t>978-3-7398-7770-9</t>
  </si>
  <si>
    <t>978-3-7398-2770-4</t>
  </si>
  <si>
    <t>Höllische Ingenieure</t>
  </si>
  <si>
    <t>Kriminalitätsgeschichte der Attentate und Verschwörungen zwischen Spätmittelalter und Moderne</t>
  </si>
  <si>
    <t>Andre Krischer, Tilman Haug</t>
  </si>
  <si>
    <t>https://elibrary.narr.digital/book/99.125005/9783739877709</t>
  </si>
  <si>
    <t>53104-2</t>
  </si>
  <si>
    <t>978-3-7398-8104-1</t>
  </si>
  <si>
    <t>978-3-7398-3104-6</t>
  </si>
  <si>
    <t>Identität aus Stein</t>
  </si>
  <si>
    <t>Die Athener Akropolis und ihre Stadt</t>
  </si>
  <si>
    <t>Ulrich Gotter, Elisavet P. Sioumpara</t>
  </si>
  <si>
    <t>http://doi.org/10.24053/9783739881041</t>
  </si>
  <si>
    <t>53108-2</t>
  </si>
  <si>
    <t>978-3-7398-8108-9</t>
  </si>
  <si>
    <t>978-3-7398-3108-4</t>
  </si>
  <si>
    <t>Lotte Eckener</t>
  </si>
  <si>
    <t>Tochter, Fotografin und Verlegerin</t>
  </si>
  <si>
    <t>Dorothea Cremer-Schacht, Siegmund Kopitzki</t>
  </si>
  <si>
    <t>https://elibrary.narr.digital/book/99.125005/9783739881089</t>
  </si>
  <si>
    <t>18541-2</t>
  </si>
  <si>
    <t>978-3-8233-9541-6</t>
  </si>
  <si>
    <t>978-3-8233-8541-7</t>
  </si>
  <si>
    <t>Pilgern zu Wasser und zu Lande</t>
  </si>
  <si>
    <t>Hartmut Kühne, Christian Popp</t>
  </si>
  <si>
    <t>Jakobus-Studien</t>
  </si>
  <si>
    <t>http://doi.org/10.24053/9783823395416</t>
  </si>
  <si>
    <t>53088-2</t>
  </si>
  <si>
    <t>978-3-7398-8088-4</t>
  </si>
  <si>
    <t>978-3-7398-3088-9</t>
  </si>
  <si>
    <t>UNESCO Weltkulturerbe und Tourismus</t>
  </si>
  <si>
    <t>Tourismus kompakt</t>
  </si>
  <si>
    <t>Gabriele M. Knoll</t>
  </si>
  <si>
    <t>http://doi.org/10.24053/9783739880884</t>
  </si>
  <si>
    <t>53092-2</t>
  </si>
  <si>
    <t>978-3-7398-8092-1</t>
  </si>
  <si>
    <t>978-3-7398-3092-6</t>
  </si>
  <si>
    <t>UNESCO Weltnaturerbe und Tourismus</t>
  </si>
  <si>
    <t>http://doi.org/10.24053/9783739880921</t>
  </si>
  <si>
    <t>18222-2</t>
  </si>
  <si>
    <t>978-3-8233-9222-4</t>
  </si>
  <si>
    <t>978-3-8233-8222-5</t>
  </si>
  <si>
    <t>Der komplexe Satz</t>
  </si>
  <si>
    <t>Maria Averintseva-Klisch, Steffen Froemel</t>
  </si>
  <si>
    <t>http://doi.org/10.24053/9783823392224</t>
  </si>
  <si>
    <t>18278-2</t>
  </si>
  <si>
    <t>978-3-8233-9278-1</t>
  </si>
  <si>
    <t>978-3-8233-8278-2</t>
  </si>
  <si>
    <t>Pragmatik</t>
  </si>
  <si>
    <t>Sprachgebrauch untersuchen</t>
  </si>
  <si>
    <t>Kristin Börjesson, Björn Laser</t>
  </si>
  <si>
    <t>http://doi.org/10.24053/9783823392781</t>
  </si>
  <si>
    <t>18462-2</t>
  </si>
  <si>
    <t>978-3-8233-9462-4</t>
  </si>
  <si>
    <t>978-3-8233-8462-5</t>
  </si>
  <si>
    <t>Französische Sprachwissenschaft</t>
  </si>
  <si>
    <t>http://doi.org/10.24053/9783823394624</t>
  </si>
  <si>
    <t>18441-2</t>
  </si>
  <si>
    <t>978-3-8233-9441-9</t>
  </si>
  <si>
    <t>978-3-8233-8441-0</t>
  </si>
  <si>
    <t>Wort – Satz – Sprache</t>
  </si>
  <si>
    <t>Eine Hinführung zur Sprachwissenschaft</t>
  </si>
  <si>
    <t>Kristian Berg</t>
  </si>
  <si>
    <t>http://doi.org/10.24053/9783823394419</t>
  </si>
  <si>
    <t>18231-2</t>
  </si>
  <si>
    <t>978-3-8233-9231-6</t>
  </si>
  <si>
    <t>978-3-8233-8231-7</t>
  </si>
  <si>
    <t>Audiovisuelles Übersetzen</t>
  </si>
  <si>
    <t>Heike E. Jüngst</t>
  </si>
  <si>
    <t>2., überarbeitete und erweiterte Auflage</t>
  </si>
  <si>
    <t>https://elibrary.narr.digital/book/99.125005/9783823392316</t>
  </si>
  <si>
    <t>18275-2</t>
  </si>
  <si>
    <t>978-3-8233-9275-0</t>
  </si>
  <si>
    <t>978-3-8233-8275-1</t>
  </si>
  <si>
    <t>Der Text</t>
  </si>
  <si>
    <t>Manfred Consten, Christiane Kirmse</t>
  </si>
  <si>
    <t>https://elibrary.narr.digital/book/99.125005/9783823392750</t>
  </si>
  <si>
    <t>18431-2</t>
  </si>
  <si>
    <t>978-3-8233-9431-0</t>
  </si>
  <si>
    <t>978-3-8233-8431-1</t>
  </si>
  <si>
    <t>Übersetzungswissenschaft</t>
  </si>
  <si>
    <t>Holger Siever</t>
  </si>
  <si>
    <t>http://doi.org/10.24053/9783823394310</t>
  </si>
  <si>
    <t>18405-2</t>
  </si>
  <si>
    <t>978-3-8233-9405-1</t>
  </si>
  <si>
    <t>978-3-8233-8405-2</t>
  </si>
  <si>
    <t>Latein für Romanist*innen</t>
  </si>
  <si>
    <t>Johannes Müller-Lancé</t>
  </si>
  <si>
    <t>3., überarbeitete Auflage</t>
  </si>
  <si>
    <t>https://elibrary.narr.digital/book/99.125005/9783823394051</t>
  </si>
  <si>
    <t>18419-2</t>
  </si>
  <si>
    <t>978-3-8233-9419-8</t>
  </si>
  <si>
    <t>978-3-8233-8419-9</t>
  </si>
  <si>
    <t>Latein für Romanist*innen – Ergänzungsmaterialien für Lernende und Lehrende</t>
  </si>
  <si>
    <t>Texte, Übungen, Wortschatz . Unter Mitarbeit von Wolfgang Reumuth</t>
  </si>
  <si>
    <t>Johannes Müller-Lancé, Amina Kropp</t>
  </si>
  <si>
    <t>https://elibrary.narr.digital/book/99.125005/9783823394198</t>
  </si>
  <si>
    <t>18270-2</t>
  </si>
  <si>
    <t>978-3-8233-9270-5</t>
  </si>
  <si>
    <t>978-3-8233-8270-6</t>
  </si>
  <si>
    <t>Nominalstil</t>
  </si>
  <si>
    <t>Möglichkeiten, Grenzen, Perspektiven</t>
  </si>
  <si>
    <t>Mathilde Hennig</t>
  </si>
  <si>
    <t>https://elibrary.narr.digital/book/99.125005/9783823392705</t>
  </si>
  <si>
    <t>18506-2</t>
  </si>
  <si>
    <t>978-3-8233-9506-5</t>
  </si>
  <si>
    <t>978-3-8233-8506-6</t>
  </si>
  <si>
    <t>Digitale romanistische Sprachwissenschaft: Stand und Perspektiven</t>
  </si>
  <si>
    <t>Lidia Becker, Julia Kuhn, Christina Ossenkop, Claudia Polzin-Haumann, Elton Prifti</t>
  </si>
  <si>
    <t>Romanistisches Kolloquium</t>
  </si>
  <si>
    <t>http://doi.org/10.24053/9783823395065</t>
  </si>
  <si>
    <t>18536-2</t>
  </si>
  <si>
    <t>978-3-8233-9536-2</t>
  </si>
  <si>
    <t>978-3-8233-8536-3</t>
  </si>
  <si>
    <t>Discursos lingüísticos e identitarios en Mallorca y en la República de Moldavia</t>
  </si>
  <si>
    <t>Una investigación contrastiva de los conflictos entre catalán y español en Mallorca y entre rumano y ruso en Moldavia desde el enfoque del análisis crítico del discurso, la teoría sociolingüística y los estudios culturales</t>
  </si>
  <si>
    <t>Sebastià Moranta Mas</t>
  </si>
  <si>
    <t>Orbis Romanicus</t>
  </si>
  <si>
    <t>http://doi.org/10.24053/9783823395362</t>
  </si>
  <si>
    <t>18554-2</t>
  </si>
  <si>
    <t>978-3-8233-9554-6</t>
  </si>
  <si>
    <t>978-3-8233-8554-7</t>
  </si>
  <si>
    <t>Gedolmetschte Ärzt:innen-Patient:innen-Gespräche</t>
  </si>
  <si>
    <t>Phänomene und Probleme aus gesprächsanalytischer und aus dolmetschwissenschaftlicher Perspektive</t>
  </si>
  <si>
    <t>Gertrud Hofer</t>
  </si>
  <si>
    <t>http://doi.org/10.24053/9783823395546</t>
  </si>
  <si>
    <t xml:space="preserve">        hjmh</t>
  </si>
  <si>
    <t>18486-2</t>
  </si>
  <si>
    <t>978-3-8233-9486-0</t>
  </si>
  <si>
    <t>978-3-8233-8486-1</t>
  </si>
  <si>
    <t>La bande dessinée</t>
  </si>
  <si>
    <t>perspectives linguistiques et didactiques</t>
  </si>
  <si>
    <t>sofort</t>
  </si>
  <si>
    <t>http://doi.org/10.24053/9783823394860</t>
  </si>
  <si>
    <t>18540-2</t>
  </si>
  <si>
    <t>978-3-8233-9540-9</t>
  </si>
  <si>
    <t>978-3-8233-8540-0</t>
  </si>
  <si>
    <t>Das Verständnis von Vulgärlatein in der Frühen Neuzeit vor dem Hintergrund der questione della lingua</t>
  </si>
  <si>
    <t>Eine Untersuchung zur Begriffsgeschichte im Rahmen einer sozio- und varietäten-linguistischen Verortung: Die sprachtheoretische Debatte zur Antike von Leonardo Bruni und Flavio Biondo bis Celso Cittadini (1435-1601)</t>
  </si>
  <si>
    <t>Roger Schöntag</t>
  </si>
  <si>
    <t>http://doi.org/10.24053/9783823395409</t>
  </si>
  <si>
    <t>18493-2</t>
  </si>
  <si>
    <t>978-3-8233-9493-8</t>
  </si>
  <si>
    <t>978-3-8233-8493-9</t>
  </si>
  <si>
    <t>Die Musik der Sprache</t>
  </si>
  <si>
    <t>Französische Prosodie im Spiegel der musikalischen Entwicklungen vom 16. bis 21. Jahrhundert</t>
  </si>
  <si>
    <t>Claudia Schweitzer</t>
  </si>
  <si>
    <t>https://elibrary.narr.digital/book/99.125005/9783823394938</t>
  </si>
  <si>
    <t>38764-2</t>
  </si>
  <si>
    <t>978-3-7720-5764-9</t>
  </si>
  <si>
    <t>978-3-7720-8764-6</t>
  </si>
  <si>
    <t>Fonetica e fonologia del dialetto di Olivone</t>
  </si>
  <si>
    <t>Saggio di dialettologia lombarda</t>
  </si>
  <si>
    <t>Camilla Bernardasci</t>
  </si>
  <si>
    <t>Romanica Helvetica</t>
  </si>
  <si>
    <t>http://doi.org/10.24053/9783772057649</t>
  </si>
  <si>
    <t>18511-2</t>
  </si>
  <si>
    <t>978-3-8233-9511-9</t>
  </si>
  <si>
    <t>978-3-8233-8511-0</t>
  </si>
  <si>
    <t>Fridays for Future. Sprachliche Perspektiven auf eine globale Bewegung</t>
  </si>
  <si>
    <t>Aline Wieders-Lohéac, Dagobert Höllein</t>
  </si>
  <si>
    <t>http://doi.org/10.24053/9783823395119</t>
  </si>
  <si>
    <t>18523-2</t>
  </si>
  <si>
    <t>978-3-8233-9523-2</t>
  </si>
  <si>
    <t>978-3-8233-8523-3</t>
  </si>
  <si>
    <t>Geschichte der romanischen Länder und ihrer Sprachen</t>
  </si>
  <si>
    <t>Innerromanischer und deutsch-romanischer Sprachvergleich. Mit besonderer Berücksichtigung der Dacoromania. Festschrift für Rudolf Windisch</t>
  </si>
  <si>
    <t>Jörn Albrecht, Gunter Narr</t>
  </si>
  <si>
    <t>https://elibrary.narr.digital/book/99.125005/9783823395232</t>
  </si>
  <si>
    <t>18527-2</t>
  </si>
  <si>
    <t>978-3-8233-9527-0</t>
  </si>
  <si>
    <t>978-3-8233-8527-1</t>
  </si>
  <si>
    <t>Greek – Latin – Slavic</t>
  </si>
  <si>
    <t>Aspects of Linguistics and Grammatography</t>
  </si>
  <si>
    <t>Barbora Machajdíková, _x0019_"Mudmila Eliášová Buzássyová</t>
  </si>
  <si>
    <t>Sprachvergleich</t>
  </si>
  <si>
    <t>http://doi.org/10.24053/9783823395270</t>
  </si>
  <si>
    <t>18524-2</t>
  </si>
  <si>
    <t>978-3-8233-9524-9</t>
  </si>
  <si>
    <t>978-3-8233-8524-0</t>
  </si>
  <si>
    <t>Scritti scelti</t>
  </si>
  <si>
    <t>Giuliano Bernini</t>
  </si>
  <si>
    <t>https://elibrary.narr.digital/book/99.125005/9783823395249</t>
  </si>
  <si>
    <t>18557-2</t>
  </si>
  <si>
    <t>978-3-8233-9557-7</t>
  </si>
  <si>
    <t>978-3-8233-8557-8</t>
  </si>
  <si>
    <t>Stimmenvielfalt im Monolog</t>
  </si>
  <si>
    <t>Formale und funktionale Aspekte von Redewiedergabe in spanischsprachigen Stand-up-Acts, Predigten und wissenschaftlichen Vorträgen</t>
  </si>
  <si>
    <t>Anke Grutschus</t>
  </si>
  <si>
    <t>http://doi.org/10.24053/9783823395577</t>
  </si>
  <si>
    <t>18467-2</t>
  </si>
  <si>
    <t>978-3-8233-9467-9</t>
  </si>
  <si>
    <t>978-3-8233-8467-0</t>
  </si>
  <si>
    <t>Romanian in the Context of Migration</t>
  </si>
  <si>
    <t>Aurelia Merlan</t>
  </si>
  <si>
    <t>ORBIS ROMANICUS-</t>
  </si>
  <si>
    <t>https://elibrary.narr.digital/book/99.125005/9783823394679</t>
  </si>
  <si>
    <t>18480-2</t>
  </si>
  <si>
    <t>978-3-8233-9480-8</t>
  </si>
  <si>
    <t>978-3-8233-8480-9</t>
  </si>
  <si>
    <t>Asking and Answering</t>
  </si>
  <si>
    <t>Rivalling Approaches to Interrogative Methods</t>
  </si>
  <si>
    <t>Moritz Cordes</t>
  </si>
  <si>
    <t>http://doi.org/10.24053/9783823394808</t>
  </si>
  <si>
    <t>18312-2</t>
  </si>
  <si>
    <t>978-3-8233-9312-2</t>
  </si>
  <si>
    <t>978-3-8233-8312-3</t>
  </si>
  <si>
    <t>Die chinesische Messaging-App WeChat als virtuelle Sprachinsel</t>
  </si>
  <si>
    <t>Studien zur WeChat-Nutzung deutschsprachiger Expatriates in China</t>
  </si>
  <si>
    <t>Michael Szurawitzki</t>
  </si>
  <si>
    <t>http://doi.org/10.2357/978-3-8233-9312-2</t>
  </si>
  <si>
    <t>18472-2</t>
  </si>
  <si>
    <t>978-3-8233-9472-3</t>
  </si>
  <si>
    <t>978-3-8233-8472-4</t>
  </si>
  <si>
    <t>Dolmetschen im Medizintourismus</t>
  </si>
  <si>
    <t>Anforderungen und Erwartungen an DolmetscherInnen in Deutschland und Österreich</t>
  </si>
  <si>
    <t>Katia Iacono</t>
  </si>
  <si>
    <t>Translationswissenschaft</t>
  </si>
  <si>
    <t>https://elibrary.narr.digital/book/99.125005/9783823394723</t>
  </si>
  <si>
    <t>18352-2</t>
  </si>
  <si>
    <t>978-3-8233-9352-8</t>
  </si>
  <si>
    <t>978-3-8233-8352-9</t>
  </si>
  <si>
    <t>Entwicklungslinien des Dolmetschens im soziokulturellen Kontext</t>
  </si>
  <si>
    <t>Translationskultur(en) im DACH-Raum</t>
  </si>
  <si>
    <t>Sonja Pöllabauer, Mira Kadric</t>
  </si>
  <si>
    <t>https://elibrary.narr.digital/book/99.125005/9783823393528</t>
  </si>
  <si>
    <t>38730-2</t>
  </si>
  <si>
    <t>978-3-7720-5730-4</t>
  </si>
  <si>
    <t>978-3-7720-8730-1</t>
  </si>
  <si>
    <t>Il nome e la lingua</t>
  </si>
  <si>
    <t>Studi e documenti di storia linguistica svizzero-italiana</t>
  </si>
  <si>
    <t>Ariele Morinini</t>
  </si>
  <si>
    <t>http://doi.org/10.2357/9783772057304</t>
  </si>
  <si>
    <t>18353-2</t>
  </si>
  <si>
    <t>978-3-8233-9353-5</t>
  </si>
  <si>
    <t>978-3-8233-8353-6</t>
  </si>
  <si>
    <t>Kommunikationsdynamiken zwischen Mündlichkeit und Schriftlichkeit</t>
  </si>
  <si>
    <t>Festschrift für Barbara Job zum 60. Geburtstag</t>
  </si>
  <si>
    <t>Bettina Kluge, Wiltrud Mihatsch, Birte Schaller</t>
  </si>
  <si>
    <t>ScriptOralia</t>
  </si>
  <si>
    <t>https://elibrary.narr.digital/book/99.125005/9783823393535</t>
  </si>
  <si>
    <t>53114-2</t>
  </si>
  <si>
    <t>978-3-7398-8114-0</t>
  </si>
  <si>
    <t>978-3-7398-3114-5</t>
  </si>
  <si>
    <t>Künstliche Intelligenz in Nachrichtenredaktionen</t>
  </si>
  <si>
    <t>Begriffe, Systematisierung, Fallbeispiele</t>
  </si>
  <si>
    <t>Uwe Eisenbeis, Magdalena Ciepluch</t>
  </si>
  <si>
    <t>https://elibrary.narr.digital/book/99.125005/9783739881140</t>
  </si>
  <si>
    <t>978-3-8233-8440-3</t>
  </si>
  <si>
    <t>e-only</t>
  </si>
  <si>
    <t>Obersorbisch</t>
  </si>
  <si>
    <t>Tanja Anstatt, Christina Clasmeier, Sonja Wölke</t>
  </si>
  <si>
    <t>http://doi.org/10.2357/9783823384403</t>
  </si>
  <si>
    <t>18456-2</t>
  </si>
  <si>
    <t>978-3-8233-9456-3</t>
  </si>
  <si>
    <t>978-3-8233-8456-4</t>
  </si>
  <si>
    <t>Python-Programmierung für Germanisten</t>
  </si>
  <si>
    <t>Martin Weißer</t>
  </si>
  <si>
    <t>https://elibrary.narr.digital/book/99.125005/9783823394563</t>
  </si>
  <si>
    <t>18469-2</t>
  </si>
  <si>
    <t>978-3-8233-9469-3</t>
  </si>
  <si>
    <t>978-3-8233-8469-4</t>
  </si>
  <si>
    <t>Transkription und Annotation gesprochener Sprache und multimodaler Interaktion</t>
  </si>
  <si>
    <t>Konzepte, Probleme, Lösungen</t>
  </si>
  <si>
    <t>Cordula Schwarze, Sven Grawunder</t>
  </si>
  <si>
    <t>http://doi.org/10.24053/9783823394693</t>
  </si>
  <si>
    <t>18490-2</t>
  </si>
  <si>
    <t>978-3-8233-9490-7</t>
  </si>
  <si>
    <t>978-3-8233-8490-8</t>
  </si>
  <si>
    <t>Varianzphänomene der Standardaussprache in Argentinien</t>
  </si>
  <si>
    <t>Felix Bokelmann</t>
  </si>
  <si>
    <t>https://elibrary.narr.digital/book/99.125005/9783823394907</t>
  </si>
  <si>
    <t>18373-2</t>
  </si>
  <si>
    <t>978-3-8233-9373-3</t>
  </si>
  <si>
    <t>978-3-8233-8373-4</t>
  </si>
  <si>
    <t>Berufsorientierte Schreibkompetenz mithilfe von SRSD fördern</t>
  </si>
  <si>
    <t>Evaluation eines schulischen Schreibprojekts</t>
  </si>
  <si>
    <t>Winnie-Karen Giera</t>
  </si>
  <si>
    <t>https://elibrary.narr.digital/book/99.125005/9783823393733</t>
  </si>
  <si>
    <t>18429-2</t>
  </si>
  <si>
    <t>978-3-8233-9429-7</t>
  </si>
  <si>
    <t>978-3-8233-8429-8</t>
  </si>
  <si>
    <t>Der Mensch und seine Grammatik</t>
  </si>
  <si>
    <t>Eine historische Korpusstudie in anthropologischer Absicht</t>
  </si>
  <si>
    <t>http://doi.org/10.2357/9783823394297</t>
  </si>
  <si>
    <t>18407-2</t>
  </si>
  <si>
    <t>978-3-8233-9407-5</t>
  </si>
  <si>
    <t>978-3-8233-8407-6</t>
  </si>
  <si>
    <t>Diskurstraditionen im medialen Wandel</t>
  </si>
  <si>
    <t>Eine korpuslinguistische Untersuchung französischer und italienischer Printenzyklopädie- und Wikipediaartikel</t>
  </si>
  <si>
    <t>Bettina Eiber</t>
  </si>
  <si>
    <t>https://elibrary.narr.digital/book/99.125005/9783823394075</t>
  </si>
  <si>
    <t>18418-2</t>
  </si>
  <si>
    <t>978-3-8233-9418-1</t>
  </si>
  <si>
    <t>978-3-8233-8418-2</t>
  </si>
  <si>
    <t>Fachbewusstsein der Romanistik</t>
  </si>
  <si>
    <t>Romanistisches Kolloquium XXXII</t>
  </si>
  <si>
    <t>Lidia Becker, Julia Kuhn</t>
  </si>
  <si>
    <t>https://elibrary.narr.digital/book/99.125005/9783823394181</t>
  </si>
  <si>
    <t>14642-2</t>
  </si>
  <si>
    <t>978-3-8233-0203-2</t>
  </si>
  <si>
    <t>978-3-8233-4642-5</t>
  </si>
  <si>
    <t>Geschichte der romanischen Sprachwissenschaft</t>
  </si>
  <si>
    <t>Band 2: Von Nebrija (1492) bis Celso Cittadini (1601): Die Epoche des Humanismus. Bearbeitet und herausgegeben von Wolf Dietrich</t>
  </si>
  <si>
    <t>Eugenio Coseriu</t>
  </si>
  <si>
    <t>https://elibrary.narr.digital/book/99.125005/9783823302032</t>
  </si>
  <si>
    <t>14643-2</t>
  </si>
  <si>
    <t>978-3-8233-0220-9</t>
  </si>
  <si>
    <t>978-3-8233-4643-2</t>
  </si>
  <si>
    <t>Band 3: Das 17. und 18. Jahrhundert. Teil 1: Sprachgeschichte - Phonetik - Grammatik. Bearbeitet und herausgegeben von Wolf Dietrich</t>
  </si>
  <si>
    <t>https://elibrary.narr.digital/book/99.125005/9783823302209</t>
  </si>
  <si>
    <t>14644-2</t>
  </si>
  <si>
    <t>978-3-8233-0221-6</t>
  </si>
  <si>
    <t>978-3-8233-4644-9</t>
  </si>
  <si>
    <t>Band 4: Das 17. und 18. Jahrhundert. Teil 2: Lexikologie - neue Sprachen im Blickfeld - Dialektologie - historischer Sprachwandel. Bearbeitet und herausgegeben von Wolf Dietrich</t>
  </si>
  <si>
    <t>http://doi.org/10.24053/9783823302216</t>
  </si>
  <si>
    <t>18251-2</t>
  </si>
  <si>
    <t>978-3-8233-9251-4</t>
  </si>
  <si>
    <t>978-3-8233-8251-5</t>
  </si>
  <si>
    <t>Geschichte des Fremdsprachenstudiums in der Romania</t>
  </si>
  <si>
    <t>Romanistisches Kolloquium XXXI</t>
  </si>
  <si>
    <t>Prof. Dr. Lidia Becker, Prof. Dr. Julia Kuhn, Prof. Dr. Christina Ossenkop, PD Dr. Anja Overbeck, Prof. Dr. Claudia Polzin-Haumann, Prof. Dr. Elton Prifti</t>
  </si>
  <si>
    <t>https://elibrary.narr.digital/book/99.125005/9783823392514</t>
  </si>
  <si>
    <t>18384-2</t>
  </si>
  <si>
    <t>978-3-8233-9384-9</t>
  </si>
  <si>
    <t>978-3-8233-8384-0</t>
  </si>
  <si>
    <t>Historische Translationskulturen</t>
  </si>
  <si>
    <t>Streifzüge durch Raum und Zeit</t>
  </si>
  <si>
    <t>Pekka Kujamäki, Susanne Mandl, MIchaela Wolf</t>
  </si>
  <si>
    <t>http://doi.org/10.2357/9783823393849</t>
  </si>
  <si>
    <t>18386-2</t>
  </si>
  <si>
    <t>978-3-8233-9386-3</t>
  </si>
  <si>
    <t>978-3-8233-8386-4</t>
  </si>
  <si>
    <t>Kurze Formen in der Sprache / Formes brèves de la langue</t>
  </si>
  <si>
    <t>syntaktische, semantische und textuelle Aspekte / aspects syntaxiques, sémantiques et textuels</t>
  </si>
  <si>
    <t>Anne-Laure Daux-Combaudon, Anne Larrory-Wunder</t>
  </si>
  <si>
    <t>https://elibrary.narr.digital/book/99.125005/9783823393863</t>
  </si>
  <si>
    <t>18420-2</t>
  </si>
  <si>
    <t>978-3-8233-9420-4</t>
  </si>
  <si>
    <t>978-3-8233-8420-5</t>
  </si>
  <si>
    <t>Romanistik und Wirtschaft</t>
  </si>
  <si>
    <t>Romanistisches Kolloquium XXXIII</t>
  </si>
  <si>
    <t>https://elibrary.narr.digital/book/99.125005/9783823394204</t>
  </si>
  <si>
    <t>18287-2</t>
  </si>
  <si>
    <t>978-3-8233-9287-3</t>
  </si>
  <si>
    <t>978-3-8233-8287-4</t>
  </si>
  <si>
    <t>Übersetzen aus dem Lateinischen als Forschungsfeld</t>
  </si>
  <si>
    <t>Stefan Freund, Nina Mindt</t>
  </si>
  <si>
    <t>http://doi.org/10.2357/9783823392873</t>
  </si>
  <si>
    <t>18236-2</t>
  </si>
  <si>
    <t>978-3-8233-9236-1</t>
  </si>
  <si>
    <t>978-3-8233-8236-2</t>
  </si>
  <si>
    <t>Was bleibt von kommunikativer Nähe und Distanz?</t>
  </si>
  <si>
    <t>Mediale und konzeptionelle Aspekte sprachlicher Variation</t>
  </si>
  <si>
    <t>Teresa Gruber, Klaus Grübl</t>
  </si>
  <si>
    <t>SCRIPTORALIA-</t>
  </si>
  <si>
    <t>https://elibrary.narr.digital/book/99.125005/9783823392361</t>
  </si>
  <si>
    <t>18285-2</t>
  </si>
  <si>
    <t>978-3-8233-9285-9</t>
  </si>
  <si>
    <t>978-3-8233-8285-0</t>
  </si>
  <si>
    <t>AfrikAffekt</t>
  </si>
  <si>
    <t>Deutschsprachige Gegenwartsromane zum Herero- und Nama-Genozid 1904-1908. Ein affekttheoretischer Ansatz</t>
  </si>
  <si>
    <t>Russell West-Pavlov</t>
  </si>
  <si>
    <t>https://elibrary.narr.digital/book/99.125005/9783823392859</t>
  </si>
  <si>
    <t>18383-2</t>
  </si>
  <si>
    <t>978-3-8233-9383-2</t>
  </si>
  <si>
    <t>978-3-8233-8383-3</t>
  </si>
  <si>
    <t>Der Schlüssel zur Tragödie</t>
  </si>
  <si>
    <t>Der senecanische Chor in Jakob Baldes dramatischem Werk</t>
  </si>
  <si>
    <t>Caroline Dänzer</t>
  </si>
  <si>
    <t>https://elibrary.narr.digital/book/99.125005/9783823393832</t>
  </si>
  <si>
    <t>18345-2</t>
  </si>
  <si>
    <t>978-3-8233-9345-0</t>
  </si>
  <si>
    <t>978-3-8233-8345-1</t>
  </si>
  <si>
    <t>Epistolare Narrationen</t>
  </si>
  <si>
    <t>Studien zur Erzähltechnik des jüngeren Plinius</t>
  </si>
  <si>
    <t>Margot Neger</t>
  </si>
  <si>
    <t>https://elibrary.narr.digital/book/99.125005/9783823393450</t>
  </si>
  <si>
    <t>18380-2</t>
  </si>
  <si>
    <t>978-3-8233-9380-1</t>
  </si>
  <si>
    <t>978-3-8233-8380-2</t>
  </si>
  <si>
    <t>L’honnêteté au Grand Siècle : belles manières et Belles Lettres</t>
  </si>
  <si>
    <t>Articles sélectionnés du 48e Congrès de la North American Society for Seventeenth Century French Literature. Università del Salento, Lecce, du 27 au 30 juin 2018. Études éditées et présentées par Marcella Leopizzi, en collaboration avec Giovanni Dotoli, Christine McCall Probes, Rainer Zaiser</t>
  </si>
  <si>
    <t>Marcella Leopizzi</t>
  </si>
  <si>
    <t>Biblio 17</t>
  </si>
  <si>
    <t>https://elibrary.narr.digital/book/99.125005/9783823393801</t>
  </si>
  <si>
    <t>18416-2</t>
  </si>
  <si>
    <t>978-3-8233-9416-7</t>
  </si>
  <si>
    <t>978-3-8233-8416-8</t>
  </si>
  <si>
    <t>Lebenskunst nach Leopardi</t>
  </si>
  <si>
    <t xml:space="preserve"> Anti-pessimistische Strategien im Werk Giacomo Leopardis</t>
  </si>
  <si>
    <t>Barbara Kuhn</t>
  </si>
  <si>
    <t>GINESTRA. PERIODIKUM DER DEUTSCHEN LEOPARDI-GESELLSCHAFT-</t>
  </si>
  <si>
    <t>https://elibrary.narr.digital/book/99.125005/9783823394167</t>
  </si>
  <si>
    <t>38694-2</t>
  </si>
  <si>
    <t>978-3-7720-5694-9</t>
  </si>
  <si>
    <t>978-3-7720-8694-6</t>
  </si>
  <si>
    <t>Schreiben und Lesen im Altisländischen</t>
  </si>
  <si>
    <t>Die Lexeme, syntagmatischen Relationen und Konzepte in der "Jóns saga helga", "Sturlunga saga" und "Laurentius saga biskups"</t>
  </si>
  <si>
    <t>Kevin Müller</t>
  </si>
  <si>
    <t>http://doi.org/10.2357/9783772056949</t>
  </si>
  <si>
    <t>Horst S. Daemmrich, Ingrid G. Daemmrich</t>
  </si>
  <si>
    <t>18340-2</t>
  </si>
  <si>
    <t>978-3-8233-9340-5</t>
  </si>
  <si>
    <t>978-3-8233-8340-6</t>
  </si>
  <si>
    <t>Transzendierende Immanenz</t>
  </si>
  <si>
    <t>Die Ontologie der Kunst und das Konzept des Logos poietikos bei dem spanischen Dichter Antonio Gamoneda</t>
  </si>
  <si>
    <t>Manfred Bös</t>
  </si>
  <si>
    <t>https://elibrary.narr.digital/book/99.125005/9783823393405</t>
  </si>
  <si>
    <t>18360-2</t>
  </si>
  <si>
    <t>978-3-8233-9360-3</t>
  </si>
  <si>
    <t>978-3-8233-8360-4</t>
  </si>
  <si>
    <t>Tre storie di santità femminile tra parole e immagini</t>
  </si>
  <si>
    <t>Agiografie, memoriali e fabulae depictae fra Due e Trecento</t>
  </si>
  <si>
    <t>Mattia Zangari</t>
  </si>
  <si>
    <t>https://elibrary.narr.digital/book/99.125005/9783823393603</t>
  </si>
  <si>
    <t>38704-2</t>
  </si>
  <si>
    <t>978-3-7720-5704-5</t>
  </si>
  <si>
    <t>978-3-7720-8704-2</t>
  </si>
  <si>
    <t>Vom Du erzählen</t>
  </si>
  <si>
    <t>Die Du-Anrede als narrative Strategie in volkssprachlichen religiösen Texten des späten Mittelalters</t>
  </si>
  <si>
    <t>Verena Spohn</t>
  </si>
  <si>
    <t>https://elibrary.narr.digital/book/99.125005/9783772057045</t>
  </si>
  <si>
    <t>18406-2</t>
  </si>
  <si>
    <t>978-3-8233-9406-8</t>
  </si>
  <si>
    <t>978-3-8233-8406-9</t>
  </si>
  <si>
    <t>Zum poetischen Werk von Salvatore A. Sanna: „...col rosso in dominante...“</t>
  </si>
  <si>
    <t>Caroline Lüderssen, Ann Bromkamp Sanna</t>
  </si>
  <si>
    <t>https://elibrary.narr.digital/book/99.125005/9783823394068</t>
  </si>
  <si>
    <t>18503-2</t>
  </si>
  <si>
    <t>978-3-8233-9503-4</t>
  </si>
  <si>
    <t>978-3-8233-8503-5</t>
  </si>
  <si>
    <t>Die Modellierung epikureischer personae in der römischen Literatur</t>
  </si>
  <si>
    <t>Alexander Sigl</t>
  </si>
  <si>
    <t>CLASSICA MONACENSIA-</t>
  </si>
  <si>
    <t>http://doi.org/10.24053/9783823395034</t>
  </si>
  <si>
    <t>18507-2</t>
  </si>
  <si>
    <t>978-3-8233-9507-2</t>
  </si>
  <si>
    <t>978-3-8233-8507-3</t>
  </si>
  <si>
    <t>Verdrängen und Erinnern auf dem Theater</t>
  </si>
  <si>
    <t>Denis Heuring</t>
  </si>
  <si>
    <t>http://doi.org/10.24053/9783823395072</t>
  </si>
  <si>
    <t>18423-2</t>
  </si>
  <si>
    <t>978-3-8233-9423-5</t>
  </si>
  <si>
    <t>978-3-8233-8423-6</t>
  </si>
  <si>
    <t>« A qui lira »: Littérature, livre et librairie en France au XVIIe siècle</t>
  </si>
  <si>
    <t>Articles sélectionnés du 47e Congrès de la North American Society for Seventeenth Century French Literature. Lyon, du 21 au 24 juin 2017</t>
  </si>
  <si>
    <t>Mathilde Bombart, Sylvain Cornic, Edwige Keller-Rahbé, Michèle Rosellini</t>
  </si>
  <si>
    <t>https://elibrary.narr.digital/book/99.125005/9783823394235</t>
  </si>
  <si>
    <t>18475-2</t>
  </si>
  <si>
    <t>978-3-8233-9475-4</t>
  </si>
  <si>
    <t>978-3-8233-8475-5</t>
  </si>
  <si>
    <t>Agatone e la tragedia attica di fine V sec. a.C.</t>
  </si>
  <si>
    <t>Beatrice Gavazza</t>
  </si>
  <si>
    <t>DRAMA – STUDIEN ZUM ANTIKEN DRAMA UND SEINER REZEPTION-</t>
  </si>
  <si>
    <t>https://elibrary.narr.digital/book/99.125005/9783823394754</t>
  </si>
  <si>
    <t>18464-2</t>
  </si>
  <si>
    <t>978-3-8233-9464-8</t>
  </si>
  <si>
    <t>978-3-8233-8464-9</t>
  </si>
  <si>
    <t>Amphion Orator</t>
  </si>
  <si>
    <t>How the Royal Odes of François de Malherbe Reimagine the French Nation</t>
  </si>
  <si>
    <t>Michael Taormina</t>
  </si>
  <si>
    <t>https://elibrary.narr.digital/book/99.125005/9783823394648</t>
  </si>
  <si>
    <t>18376-2</t>
  </si>
  <si>
    <t>978-3-8233-9376-4</t>
  </si>
  <si>
    <t>978-3-8233-8376-5</t>
  </si>
  <si>
    <t>Biofictions ou la vie mise en scène</t>
  </si>
  <si>
    <t>Perspectives intermédiales et comparées dans la Romania</t>
  </si>
  <si>
    <t>Andreas Gelz, Christian Wehr</t>
  </si>
  <si>
    <t>EDITION LENDEMAINS-</t>
  </si>
  <si>
    <t>http://doi.org/10.24053/9783823393764</t>
  </si>
  <si>
    <t>18470-2</t>
  </si>
  <si>
    <t>978-3-8233-9470-9</t>
  </si>
  <si>
    <t>978-3-8233-8470-0</t>
  </si>
  <si>
    <t>Das materialgestützte Schreiben aus literaturdidaktischer Perspektive</t>
  </si>
  <si>
    <t>Geschichte – empirische Untersuchungen – Unterrichtspraxis</t>
  </si>
  <si>
    <t>Nicola König</t>
  </si>
  <si>
    <t>https://elibrary.narr.digital/book/99.125005/9783823394709</t>
  </si>
  <si>
    <t>18465-2</t>
  </si>
  <si>
    <t>978-3-8233-9465-5</t>
  </si>
  <si>
    <t>978-3-8233-8465-6</t>
  </si>
  <si>
    <t>Die Sichtbarkeit der Übersetzung</t>
  </si>
  <si>
    <t>Birgit Neumann</t>
  </si>
  <si>
    <t>TRANSFER-</t>
  </si>
  <si>
    <t>https://elibrary.narr.digital/book/99.125005/9783823394655</t>
  </si>
  <si>
    <t>18492-2</t>
  </si>
  <si>
    <t>978-3-8233-9492-1</t>
  </si>
  <si>
    <t>978-3-8233-8492-2</t>
  </si>
  <si>
    <t>Empörung, Revolte, Emotion</t>
  </si>
  <si>
    <t>Oliver Baisez, Pierre-Yves Modicom, Bénédicte Terrisse</t>
  </si>
  <si>
    <t>http://doi.org/10.24053/9783823394921</t>
  </si>
  <si>
    <t>38756-2</t>
  </si>
  <si>
    <t>978-3-7720-5756-4</t>
  </si>
  <si>
    <t>978-3-7720-8756-1</t>
  </si>
  <si>
    <t>Gesammelte Aufsätze zur romanischen Philologie. Studienausgabe</t>
  </si>
  <si>
    <t>Herausgegeben und ergänzt um Aufsätze, Primärbibliographie und Nachwort von Matthias Bormuth und Martin Vialon</t>
  </si>
  <si>
    <t>Matthias Bormuth, Martin Vialon</t>
  </si>
  <si>
    <t>2., ergänzte  Auflage</t>
  </si>
  <si>
    <t>https://elibrary.narr.digital/book/99.125005/9783772057564</t>
  </si>
  <si>
    <t>18430-2</t>
  </si>
  <si>
    <t>978-3-8233-9430-3</t>
  </si>
  <si>
    <t>978-3-8233-8430-4</t>
  </si>
  <si>
    <t>Gian Vittorio Rossi’s Eudemiae libri decem</t>
  </si>
  <si>
    <t>Edited and Translated with an Introduction and Notes</t>
  </si>
  <si>
    <t>Jennifer K. Nelson</t>
  </si>
  <si>
    <t>NeoLatina</t>
  </si>
  <si>
    <t>https://elibrary.narr.digital/book/99.125005/9783823394303</t>
  </si>
  <si>
    <t>20462-2</t>
  </si>
  <si>
    <t>978-3-89308-662-7</t>
  </si>
  <si>
    <t>978-3-89308-462-3</t>
  </si>
  <si>
    <t>Homer meets Harry Potter: Fanfiction zwischen Klassik und Populärkultur</t>
  </si>
  <si>
    <t>https://elibrary.narr.digital/book/99.125005/9783893086627</t>
  </si>
  <si>
    <t>18292-2</t>
  </si>
  <si>
    <t>978-3-8233-9292-7</t>
  </si>
  <si>
    <t>978-3-8233-8292-8</t>
  </si>
  <si>
    <t>Interkulturelle Literaturwissenschaft</t>
  </si>
  <si>
    <t>Ein Lehrbuch</t>
  </si>
  <si>
    <t>Yomb May, Tobias Akira Schickhaus, Gesine Lenore Schiewer</t>
  </si>
  <si>
    <t>https://elibrary.narr.digital/book/99.125005/9783823392927</t>
  </si>
  <si>
    <t>18463-2</t>
  </si>
  <si>
    <t>978-3-8233-9463-1</t>
  </si>
  <si>
    <t>978-3-8233-8463-2</t>
  </si>
  <si>
    <t>Jean Magnon. Théâtre complet</t>
  </si>
  <si>
    <t>Édité par Bernard J. Bourque</t>
  </si>
  <si>
    <t>Bernard J. Bourque</t>
  </si>
  <si>
    <t>https://elibrary.narr.digital/book/99.125005/9783823394631</t>
  </si>
  <si>
    <t>18479-2</t>
  </si>
  <si>
    <t>978-3-8233-9479-2</t>
  </si>
  <si>
    <t>978-3-8233-8479-3</t>
  </si>
  <si>
    <t>La Querelle d’Homère dans la presse des Lumières</t>
  </si>
  <si>
    <t>L’exemple du Nouveau Mercure galant</t>
  </si>
  <si>
    <t>David D. Reitsam</t>
  </si>
  <si>
    <t>BIBLIO 17-</t>
  </si>
  <si>
    <t>https://elibrary.narr.digital/book/99.125005/9783823394792</t>
  </si>
  <si>
    <t>18425-2</t>
  </si>
  <si>
    <t>978-3-8233-9425-9</t>
  </si>
  <si>
    <t>978-3-8233-8425-0</t>
  </si>
  <si>
    <t>Onettis Santa María(s)</t>
  </si>
  <si>
    <t>Machträumliche Spannungsfelder zwischen biologischer Reproduktion und künstlerischer Produktion</t>
  </si>
  <si>
    <t>Johanna Vocht</t>
  </si>
  <si>
    <t>http://doi.org/10.24053/9783823394259</t>
  </si>
  <si>
    <t>18436-2</t>
  </si>
  <si>
    <t>978-3-8233-9436-5</t>
  </si>
  <si>
    <t>978-3-8233-8436-6</t>
  </si>
  <si>
    <t>Spuren des Tragischen im Theater der Gegenwart</t>
  </si>
  <si>
    <t>Silke Felber, Wera Hippesroither</t>
  </si>
  <si>
    <t>Forum Modernes Theater</t>
  </si>
  <si>
    <t>https://elibrary.narr.digital/book/99.125005/9783823394365</t>
  </si>
  <si>
    <t>38750-2</t>
  </si>
  <si>
    <t>978-3-7720-5750-2</t>
  </si>
  <si>
    <t>978-3-7720-8750-9</t>
  </si>
  <si>
    <t>The Eufemiaviser and the Reception of Courtly Culture in Late Medieval Denmark – Die dänischen Eufemiaviser und die Rezeption höfischer Kultur im spätmittelalterlichen Dänemark</t>
  </si>
  <si>
    <t>Massimiliano Bampi, Anna Katharina Richter</t>
  </si>
  <si>
    <t>http://doi.org/10.24053/9783772057502</t>
  </si>
  <si>
    <t>18481-2</t>
  </si>
  <si>
    <t>978-3-8233-9481-5</t>
  </si>
  <si>
    <t>978-3-8233-8481-6</t>
  </si>
  <si>
    <t>Carolus Quintus</t>
  </si>
  <si>
    <t>Kaiser Karl V. in der neulateinischen Literatur / L'empereur Charles Quint dans la littérature néo-latine</t>
  </si>
  <si>
    <t>Marc Laureys, Virginie Leroux, Florian Schaffenrath, Stefan Tilg</t>
  </si>
  <si>
    <t>http://doi.org/10.24053/9783823394815</t>
  </si>
  <si>
    <t>18520-2</t>
  </si>
  <si>
    <t>978-3-8233-9520-1</t>
  </si>
  <si>
    <t>978-3-8233-8520-2</t>
  </si>
  <si>
    <t>Enchantement et désillusion en France au XVIIe siècle</t>
  </si>
  <si>
    <t>Articles sélectionnés du 49e Colloque de la North American Society for Seventeenth-Century French Literature. Salt Lake City, 16-18 mai 2019</t>
  </si>
  <si>
    <t>Michael Call</t>
  </si>
  <si>
    <t>https://elibrary.narr.digital/book/99.125005/9783823395201</t>
  </si>
  <si>
    <t>18559-2</t>
  </si>
  <si>
    <t>978-3-8233-9559-1</t>
  </si>
  <si>
    <t>978-3-8233-8559-2</t>
  </si>
  <si>
    <t>Guillaume Colletet. Cyminde ou les deux victimes (1642)</t>
  </si>
  <si>
    <t>Seule pièce de théâtre à auteur unique du poète. Éditée et commentée par Bernard J. Bourque</t>
  </si>
  <si>
    <t>http://doi.org/10.24053/9783823395591</t>
  </si>
  <si>
    <t>18548-2</t>
  </si>
  <si>
    <t>978-3-8233-9548-5</t>
  </si>
  <si>
    <t>978-3-8233-8548-6</t>
  </si>
  <si>
    <t>Il mostro dagli occhi verdi</t>
  </si>
  <si>
    <t>Studi sulla gelosia nel teatro antico (e moderno)</t>
  </si>
  <si>
    <t>Mattia de Poli, Pietro Vesentin</t>
  </si>
  <si>
    <t>DRAMA – Studien zum antiken Drama und seiner Rezeption</t>
  </si>
  <si>
    <t>http://doi.org/10.24053/9783823395485</t>
  </si>
  <si>
    <t>18526-2</t>
  </si>
  <si>
    <t>978-3-8233-9526-3</t>
  </si>
  <si>
    <t>978-3-8233-8526-4</t>
  </si>
  <si>
    <t>Intertextualität und Parodie in Ovids Remedia amoris</t>
  </si>
  <si>
    <t>Maria Anna Oberlinner</t>
  </si>
  <si>
    <t>http://doi.org/10.24053/9783823395263</t>
  </si>
  <si>
    <t>18555-2</t>
  </si>
  <si>
    <t>978-3-8233-9555-3</t>
  </si>
  <si>
    <t>978-3-8233-8555-4</t>
  </si>
  <si>
    <t>Macedonio Fernández: Nicht jedes Wachen ist das mit den offenen Augen</t>
  </si>
  <si>
    <t>Eine Übersetzung mit philologischer und philosophischer Einführung</t>
  </si>
  <si>
    <t>Daniel Graziadei, Florencia Sannders</t>
  </si>
  <si>
    <t>http://doi.org/10.24053/9783823395553</t>
  </si>
  <si>
    <t>18563-2</t>
  </si>
  <si>
    <t>978-3-8233-9563-8</t>
  </si>
  <si>
    <t>978-3-8233-8563-9</t>
  </si>
  <si>
    <t>Multiperspektivität und dramatische Wirkung in der sophokleischen Tragödie</t>
  </si>
  <si>
    <t>Severin Hof</t>
  </si>
  <si>
    <t>http://doi.org/10.24053/9783823395638</t>
  </si>
  <si>
    <t>18568-2</t>
  </si>
  <si>
    <t>978-3-8233-9568-3</t>
  </si>
  <si>
    <t>978-3-8233-8568-4</t>
  </si>
  <si>
    <t>Raum und (Des)Orientierung in der französischsprachigen Gegenwartsdramatik (1980-2000)</t>
  </si>
  <si>
    <t>Bernard-Marie Koltès, Marie Redonnet, Patrick Kehrmann, Valère Novarina</t>
  </si>
  <si>
    <t>Annika Mayer</t>
  </si>
  <si>
    <t>http://doi.org/10.24053/9783823395683</t>
  </si>
  <si>
    <t>18529-2</t>
  </si>
  <si>
    <t>978-3-8233-9529-4</t>
  </si>
  <si>
    <t>978-3-8233-8529-5</t>
  </si>
  <si>
    <t>Wege, Lichtung, Horizont: Konstellationen des 'Essayistischen' in María Zambranos Claros del bosque und Octavio Paz' El mono gramático</t>
  </si>
  <si>
    <t>Veit Lindner</t>
  </si>
  <si>
    <t>https://elibrary.narr.digital/book/99.125005/9783823395294</t>
  </si>
  <si>
    <t>53180-2</t>
  </si>
  <si>
    <t>978-3-7398-8180-5</t>
  </si>
  <si>
    <t>978-3-7398-3180-0</t>
  </si>
  <si>
    <t>Die Probezeit erfolgreich bestehen</t>
  </si>
  <si>
    <t>Gunter Prollius</t>
  </si>
  <si>
    <t>http://doi.org/10.24053/9783739881805</t>
  </si>
  <si>
    <t>53116-2</t>
  </si>
  <si>
    <t>978-3-7398-8116-4</t>
  </si>
  <si>
    <t>978-3-7398-3116-9</t>
  </si>
  <si>
    <t>Frauen, geht in Führung!</t>
  </si>
  <si>
    <t>90 Tage Führungsmuskeltraining</t>
  </si>
  <si>
    <t>Janine Tychsen</t>
  </si>
  <si>
    <t>http://doi.org/10.24053/9783739881164</t>
  </si>
  <si>
    <t>63534-2</t>
  </si>
  <si>
    <t>978-3-8169-8534-1</t>
  </si>
  <si>
    <t>978-3-8169-3534-6</t>
  </si>
  <si>
    <t>Konfliktmanagement in der Technik</t>
  </si>
  <si>
    <t>Betriebliches Konfliktgeschehen ganzheitlich als Chance zur persönlichen und organisatorischen Weiterentwicklung nutzen</t>
  </si>
  <si>
    <t>Dieter Brendt</t>
  </si>
  <si>
    <t>expert verlag</t>
  </si>
  <si>
    <t>http://doi.org/10.24053/9783816985341</t>
  </si>
  <si>
    <t>53189-2</t>
  </si>
  <si>
    <t>978-3-7398-8189-8</t>
  </si>
  <si>
    <t>978-3-7398-3189-3</t>
  </si>
  <si>
    <t>Los geht’s</t>
  </si>
  <si>
    <t>Alles rund um Deinen Berufseinstieg</t>
  </si>
  <si>
    <t>Michael Bloss, Christian Peksen</t>
  </si>
  <si>
    <t>2., vollständig überarbeitete Auflage</t>
  </si>
  <si>
    <t>Studieren im Quadrat</t>
  </si>
  <si>
    <t>http://doi.org/10.24053/9783739881898</t>
  </si>
  <si>
    <t>53177-2</t>
  </si>
  <si>
    <t>978-3-7398-8177-5</t>
  </si>
  <si>
    <t>978-3-7398-3177-0</t>
  </si>
  <si>
    <t>Schreiben im Beruf</t>
  </si>
  <si>
    <t>Einfache und anspruchsvolle Texte</t>
  </si>
  <si>
    <t>Christoph Zahrnt</t>
  </si>
  <si>
    <t>https://elibrary.narr.digital/book/99.125005/9783739881775</t>
  </si>
  <si>
    <t>53199-2</t>
  </si>
  <si>
    <t>978-3-7398-8199-7</t>
  </si>
  <si>
    <t>978-3-7398-3199-2</t>
  </si>
  <si>
    <t>Study at home - Erfolg im digitalen Studium</t>
  </si>
  <si>
    <t>Selbstmotivation, Selbstorganisation, Zeitmanagement</t>
  </si>
  <si>
    <t>Antje Ries, Stephanie Walter</t>
  </si>
  <si>
    <t>http://doi.org/10.24053/9783739881997</t>
  </si>
  <si>
    <t>53061-2</t>
  </si>
  <si>
    <t>978-3-7398-3061-2</t>
  </si>
  <si>
    <t>keine Printausgabe</t>
  </si>
  <si>
    <t>Besieg den inneren Schweinehund!</t>
  </si>
  <si>
    <t>STUDY@HOME-</t>
  </si>
  <si>
    <t>UVK</t>
  </si>
  <si>
    <t>https://elibrary.narr.digital/book/99.125005/9783739830612</t>
  </si>
  <si>
    <t>53063-2</t>
  </si>
  <si>
    <t>978-3-7398-3063-6</t>
  </si>
  <si>
    <t>Bring Ordnung ins Chaos!</t>
  </si>
  <si>
    <t>https://elibrary.narr.digital/book/99.125005/9783739830636</t>
  </si>
  <si>
    <t>53062-2</t>
  </si>
  <si>
    <t>978-3-7398-3062-9</t>
  </si>
  <si>
    <t>Leg jetzt los und bleib am Ball!</t>
  </si>
  <si>
    <t>https://elibrary.narr.digital/book/99.125005/9783739830629</t>
  </si>
  <si>
    <t>63435-2</t>
  </si>
  <si>
    <t>978-3-8169-8435-1</t>
  </si>
  <si>
    <t>978-3-8169-3435-6</t>
  </si>
  <si>
    <t>Ausbildung heute</t>
  </si>
  <si>
    <t>Praxisnah und zielorientiert</t>
  </si>
  <si>
    <t>Dietmar Hartmann</t>
  </si>
  <si>
    <t xml:space="preserve">1. Auflage </t>
  </si>
  <si>
    <t>expert taschenbücher</t>
  </si>
  <si>
    <t>https://elibrary.narr.digital/book/99.125005/9783816984351</t>
  </si>
  <si>
    <t>53003-2</t>
  </si>
  <si>
    <t>978-3-7398-8003-7</t>
  </si>
  <si>
    <t>978-3-7398-3003-2</t>
  </si>
  <si>
    <t>Besser angelegt!</t>
  </si>
  <si>
    <t>Schritt für Schritt zu deinem Börsenstart</t>
  </si>
  <si>
    <t>Marcel Deris, Daniel Schulze</t>
  </si>
  <si>
    <t>https://elibrary.narr.digital/book/99.125005/9783739880037</t>
  </si>
  <si>
    <t>63447-2</t>
  </si>
  <si>
    <t>978-3-8169-8447-4</t>
  </si>
  <si>
    <t>978-3-8169-3447-9</t>
  </si>
  <si>
    <t>Führungskraft werden, sein und bleiben</t>
  </si>
  <si>
    <t>Konzepte, Methoden, Instrumente</t>
  </si>
  <si>
    <t>Jens Patrick Müller</t>
  </si>
  <si>
    <t>Praxiswissen Wirtschaft</t>
  </si>
  <si>
    <t>EXPERT</t>
  </si>
  <si>
    <t>https://elibrary.narr.digital/book/99.125005/9783816984474</t>
  </si>
  <si>
    <t>18113-2</t>
  </si>
  <si>
    <t>978-3-8233-9113-5</t>
  </si>
  <si>
    <t>978-3-8233-8113-6</t>
  </si>
  <si>
    <t>Interkulturelle Kompetenz</t>
  </si>
  <si>
    <t>NARR</t>
  </si>
  <si>
    <t>https://elibrary.narr.digital/book/99.125005/9783823391135</t>
  </si>
  <si>
    <t>53055-2</t>
  </si>
  <si>
    <t>978-3-7398-8055-6</t>
  </si>
  <si>
    <t>978-3-7398-3055-1</t>
  </si>
  <si>
    <t>Mein Praktikum - bewerben, einsteigen, aufsteigen</t>
  </si>
  <si>
    <t>Michael Bloss</t>
  </si>
  <si>
    <t>https://elibrary.narr.digital/book/99.125005/9783739880556</t>
  </si>
  <si>
    <t>53047-2</t>
  </si>
  <si>
    <t>978-3-7398-8047-1</t>
  </si>
  <si>
    <t>978-3-7398-3047-6</t>
  </si>
  <si>
    <t>Reich mit Raritäten</t>
  </si>
  <si>
    <t>Wie Sie Ihr Geld wertsteigernd einsetzen</t>
  </si>
  <si>
    <t>Gerald Pilz</t>
  </si>
  <si>
    <t>2. Auflage</t>
  </si>
  <si>
    <t>https://elibrary.narr.digital/book/99.125005/9783739880471</t>
  </si>
  <si>
    <t>63450-2</t>
  </si>
  <si>
    <t>978-3-8169-8450-4</t>
  </si>
  <si>
    <t>978-3-8169-3450-9</t>
  </si>
  <si>
    <t>Wer verdient wie viel?</t>
  </si>
  <si>
    <t>Orientierung über Berufe, Positionen und Einkommen - Karriereplanung im Zeitalter der Digitalisierung</t>
  </si>
  <si>
    <t>Reinhard Krauss, Rudi Groß</t>
  </si>
  <si>
    <t>https://elibrary.narr.digital/book/99.125005/9783816984504</t>
  </si>
  <si>
    <t>53023-2</t>
  </si>
  <si>
    <t>978-3-7398-8023-5</t>
  </si>
  <si>
    <t>978-3-7398-3023-0</t>
  </si>
  <si>
    <t>Werbung, die Sie sich sparen können</t>
  </si>
  <si>
    <t>Mit dem roten Faden zur passenden Werbestrategie</t>
  </si>
  <si>
    <t>Christiane Blenski</t>
  </si>
  <si>
    <t>https://elibrary.narr.digital/book/99.125005/9783739880235</t>
  </si>
  <si>
    <t>18331-2</t>
  </si>
  <si>
    <t>978-3-8233-9331-3</t>
  </si>
  <si>
    <t>978-3-8233-8331-4</t>
  </si>
  <si>
    <t>Wissenschaftlich schreiben und denken</t>
  </si>
  <si>
    <t>Katja Reinicke</t>
  </si>
  <si>
    <t>https://elibrary.narr.digital/book/99.125005/9783823393313</t>
  </si>
  <si>
    <t>53048-2</t>
  </si>
  <si>
    <t>978-3-7398-8048-8</t>
  </si>
  <si>
    <t>978-3-7398-3048-3</t>
  </si>
  <si>
    <t>Work-Life-Balance</t>
  </si>
  <si>
    <t>Konzepte und Umsetzung im Studium und Berufsalltag</t>
  </si>
  <si>
    <t>Uta Kirschten</t>
  </si>
  <si>
    <t>https://elibrary.narr.digital/book/99.125005/9783739880488</t>
  </si>
  <si>
    <t>63488-2</t>
  </si>
  <si>
    <t>978-3-8169-8488-7</t>
  </si>
  <si>
    <t>978-3-8169-3488-2</t>
  </si>
  <si>
    <t>Zeit- und Selbstmanagement</t>
  </si>
  <si>
    <t>einfach und effektiv</t>
  </si>
  <si>
    <t>Markus Weingärtner, Monika Rudolf</t>
  </si>
  <si>
    <t>3., überarbeitete und erweiterte Auflage</t>
  </si>
  <si>
    <t>Reihe Westerham</t>
  </si>
  <si>
    <t>https://elibrary.narr.digital/book/99.125005/9783816984887</t>
  </si>
  <si>
    <t>63532-2</t>
  </si>
  <si>
    <t>978-3-8169-8532-7</t>
  </si>
  <si>
    <t>978-3-8169-3532-2</t>
  </si>
  <si>
    <t>Bordnetze und E/E-Architektur</t>
  </si>
  <si>
    <t>Joachim Fröschl, Ottmar Sirch</t>
  </si>
  <si>
    <t>http://doi.org/10.24053/9783816985327</t>
  </si>
  <si>
    <t>63542-2</t>
  </si>
  <si>
    <t>978-3-8169-8542-6</t>
  </si>
  <si>
    <t>978-3-8169-3542-1</t>
  </si>
  <si>
    <t>Turbinenöle im Kraftwerksbetrieb</t>
  </si>
  <si>
    <t>Werner Gooss</t>
  </si>
  <si>
    <t>Tribologie - Schmierung, Reibung, Verschleiß</t>
  </si>
  <si>
    <t>http://doi.org/10.24053/9783816985426</t>
  </si>
  <si>
    <t>63544-2</t>
  </si>
  <si>
    <t>978-3-8169-8544-0</t>
  </si>
  <si>
    <t>978-3-8169-3544-5</t>
  </si>
  <si>
    <t>International Conference on Ignition Systems for Gasoline Engines – International Conference on Knocking in Gasoline Engines</t>
  </si>
  <si>
    <t>Michael Günther, Marc Sens</t>
  </si>
  <si>
    <t>https://elibrary.narr.digital/book/99.125005/9783816985440</t>
  </si>
  <si>
    <t>63543-2</t>
  </si>
  <si>
    <t>978-3-8169-8543-3</t>
  </si>
  <si>
    <t>978-3-8169-3543-8</t>
  </si>
  <si>
    <t>Wechselwirkung von Additiven mit Metalloberflächen</t>
  </si>
  <si>
    <t>Walter Holweger, Joachim Schulz</t>
  </si>
  <si>
    <t>2., überarbeitete Auflage</t>
  </si>
  <si>
    <t>http://doi.org/10.24053/9783816985433</t>
  </si>
  <si>
    <t>63530-2</t>
  </si>
  <si>
    <t>978-3-8169-8530-3</t>
  </si>
  <si>
    <t>978-3-8169-3530-8</t>
  </si>
  <si>
    <t>1. Fachkongress Digitale Transformation im Lebenszyklus der Verkehrsinfrastruktur</t>
  </si>
  <si>
    <t>Fachtagung über Planung, Bau, Betrieb von Brücken, Tunneln, Straßen digital</t>
  </si>
  <si>
    <t>Jürgen Krieger</t>
  </si>
  <si>
    <t>Digitale Transformation im Lebenszyklus der Verkehrsinfrastruktur (DTV)</t>
  </si>
  <si>
    <t>https://elibrary.narr.digital/journal/dtv/1/1</t>
  </si>
  <si>
    <t>63537-2</t>
  </si>
  <si>
    <t>978-3-8169-8537-2</t>
  </si>
  <si>
    <t>978-3-8169-3537-7</t>
  </si>
  <si>
    <t>1. Fachkongress Konstruktiver Ingenieurbau</t>
  </si>
  <si>
    <t>Kompetenz-Plattform für die bautechnische Gesamtplanung</t>
  </si>
  <si>
    <t>Irmgard Lochner-Aldinger,  Technische Akademie Esslingen e. V.</t>
  </si>
  <si>
    <t>Fachkongress Konstruktiver Ingenieurbau</t>
  </si>
  <si>
    <t>http://doi.org/10.24053/9783816985372</t>
  </si>
  <si>
    <t>63529-2</t>
  </si>
  <si>
    <t>978-3-8169-8529-7</t>
  </si>
  <si>
    <t>978-3-8169-3529-2</t>
  </si>
  <si>
    <t>1. Fachtagung für Prüfstandsbau und Prüfstandsbetrieb (TestRig)</t>
  </si>
  <si>
    <t>Thomas Kuttner,  Technische Akademie Esslingen e. V.,  Haus der Technik e.V.</t>
  </si>
  <si>
    <t>Fachtagung für Prüfstandsbau und Prüfstandsbetrieb (TestRig)</t>
  </si>
  <si>
    <t>http://doi.org/10.24053/9783816985297</t>
  </si>
  <si>
    <t>63546-2</t>
  </si>
  <si>
    <t>978-3-8169-8546-4</t>
  </si>
  <si>
    <t>978-3-8169-3546-9</t>
  </si>
  <si>
    <t>10. Kolloquium Parkbauten</t>
  </si>
  <si>
    <t>Planung, Gestaltung, Bau, Instandhaltung, Instandsetzung, Betrieb von Parkhäusern und Tiefgaragen</t>
  </si>
  <si>
    <t>Susanne Gieler-Breßmer, Technische Akademie Esslingen e. V.</t>
  </si>
  <si>
    <t>KOLLOQUIUM PARKBAUTEN (KPB)-</t>
  </si>
  <si>
    <t>https://elibrary.narr.digital/journal/kpb/10/1</t>
  </si>
  <si>
    <t>63545-2</t>
  </si>
  <si>
    <t>978-3-8169-8545-7</t>
  </si>
  <si>
    <t>978-3-8169-3545-2</t>
  </si>
  <si>
    <t>13. Kolloquium Bauen in Boden und Fels</t>
  </si>
  <si>
    <t>Fachtagung über aktuelle Herausforderungen der Geotechnik</t>
  </si>
  <si>
    <t>Christian Moormann, Carola Vogt-Breyer, Technische Akademie Esslingen e. V.</t>
  </si>
  <si>
    <t>KOLLOQUIUM BAUEN IN BODEN UND FELS (KBBF)-</t>
  </si>
  <si>
    <t>https://elibrary.narr.digital/journal/kbbf/13/1</t>
  </si>
  <si>
    <t>63539-2</t>
  </si>
  <si>
    <t>978-3-8169-8539-6</t>
  </si>
  <si>
    <t>978-3-8169-3539-1</t>
  </si>
  <si>
    <t>13th International Colloquium Fuels</t>
  </si>
  <si>
    <t>Conventional and Future Energy for Automobiles</t>
  </si>
  <si>
    <t>Nikolai Schubert</t>
  </si>
  <si>
    <t>International Colloquium Fuels</t>
  </si>
  <si>
    <t>https://elibrary.narr.digital/journal/icf/13/1</t>
  </si>
  <si>
    <t>63525-2</t>
  </si>
  <si>
    <t>978-3-8169-8525-9</t>
  </si>
  <si>
    <t>978-3-8169-3525-4</t>
  </si>
  <si>
    <t>2. Kolloquium Straßenbau in der Praxis</t>
  </si>
  <si>
    <t>Fachtagung zum Planen, Bauen, Erhalten, Betreiben unter den Aspekten von Nachhaltigkeit und Digitalisierung</t>
  </si>
  <si>
    <t>Florian Schäfer,  Technische Akademie Esslingen e. V.</t>
  </si>
  <si>
    <t>KOLLOQUIUM STRAßENBAU IN DER PRAXIS-</t>
  </si>
  <si>
    <t>https://elibrary.narr.digital/journal/kstr/2/1</t>
  </si>
  <si>
    <t>63547-2</t>
  </si>
  <si>
    <t>978-3-8169-8547-1</t>
  </si>
  <si>
    <t>978-3-8169-3547-6</t>
  </si>
  <si>
    <t>23rd International Colloquium Tribology</t>
  </si>
  <si>
    <t>Industrial and Automotive Lubrication</t>
  </si>
  <si>
    <t>Arshia Fatemi, Andreas Pauschitz, Ksenija Topolovec-Miklozic, Technische Akademie Esslingen e. V.</t>
  </si>
  <si>
    <t>INTERNATIONAL COLLOQUIUM TRIBOLOGY-</t>
  </si>
  <si>
    <t>https://elibrary.narr.digital/journal/ict/23/1</t>
  </si>
  <si>
    <t>63538-2</t>
  </si>
  <si>
    <t>978-3-8169-8538-9</t>
  </si>
  <si>
    <t>978-3-8169-3538-4</t>
  </si>
  <si>
    <t>6. Kolloquium Trinkwasserspeicherung in der Praxis</t>
  </si>
  <si>
    <t>Fachtagung über Planung, Bau, Instandhaltung, Instandsetzung und Betrieb von Trinkwasserbehältern</t>
  </si>
  <si>
    <t>Manfred Breitbach,  Technische Akademie Esslingen e. V.</t>
  </si>
  <si>
    <t>Kolloquium Trinkwasserspeicherung in der Praxis</t>
  </si>
  <si>
    <t>https://elibrary.narr.digital/journal/ktw/6/1</t>
  </si>
  <si>
    <t>63536-2</t>
  </si>
  <si>
    <t>978-3-8169-8536-5</t>
  </si>
  <si>
    <t>978-3-8169-3536-0</t>
  </si>
  <si>
    <t>Freileitungen und Kabel in Hoch- und Höchstspannungsnetzen</t>
  </si>
  <si>
    <t>Markus Palic, Guntram Schultz, Konstantin O. Papailiou</t>
  </si>
  <si>
    <t>http://doi.org/10.24053/9783816985365</t>
  </si>
  <si>
    <t>63531-2</t>
  </si>
  <si>
    <t>978-3-8169-8531-0</t>
  </si>
  <si>
    <t>978-3-8169-3531-5</t>
  </si>
  <si>
    <t>Maß- und Formänderungen infolge von Wärmebehandlung von Stählen</t>
  </si>
  <si>
    <t>Ursachen von der Konstruktion bis zum Endprodukt – Grundlagen – Praxisbeispiele</t>
  </si>
  <si>
    <t>Karl Heeß</t>
  </si>
  <si>
    <t>6., überarbeitete und erweiterte Auflage</t>
  </si>
  <si>
    <t>http://doi.org/10.24053/9783816985310</t>
  </si>
  <si>
    <t>63540-2</t>
  </si>
  <si>
    <t>978-3-8169-8540-2</t>
  </si>
  <si>
    <t>978-3-8169-3540-7</t>
  </si>
  <si>
    <t>Rostfreie Stähle</t>
  </si>
  <si>
    <t>Grundwissen, Konstruktions- und Verarbeitungshinweise</t>
  </si>
  <si>
    <t>Paul Gümpel, Lazar Boskovic, Jörg Straub, Torsten Bogatzky, Benedikt Henkel, Matthias Sorg, Arnulf Hörtnagl, Alexandra Bauer</t>
  </si>
  <si>
    <t>6. Auflage</t>
  </si>
  <si>
    <t>Kontakt &amp; Studium</t>
  </si>
  <si>
    <t>http://doi.org/10.24053/9783816985402</t>
  </si>
  <si>
    <t>63522-2</t>
  </si>
  <si>
    <t>978-3-8169-8522-8</t>
  </si>
  <si>
    <t>978-3-8169-3522-3</t>
  </si>
  <si>
    <t>Thermochemische Behandlung von Eisenwerkstoffen im Gas</t>
  </si>
  <si>
    <t>Verfahren und Anlagen</t>
  </si>
  <si>
    <t xml:space="preserve"> AWT Arbeitsgemeinschaft Wärmebehandlung und Werkstofftechnik e. V.</t>
  </si>
  <si>
    <t>2., durchgesehene  Auflage</t>
  </si>
  <si>
    <t>Reihe Technik</t>
  </si>
  <si>
    <t>https://elibrary.narr.digital/book/99.125005/9783816985228</t>
  </si>
  <si>
    <t>63550-2</t>
  </si>
  <si>
    <t>978-3-8169-8550-1</t>
  </si>
  <si>
    <t>978-3-8169-3550-6</t>
  </si>
  <si>
    <t>Zeitmanagement für Techniker:innen und Ingenieur:innen</t>
  </si>
  <si>
    <t>Anleitung zum Selbstcoaching und zur optimalen Zeitgestaltung</t>
  </si>
  <si>
    <t>http://doi.org/10.24053/9783816985501</t>
  </si>
  <si>
    <t>63517-2</t>
  </si>
  <si>
    <t>978-3-8169-8517-4</t>
  </si>
  <si>
    <t>978-3-8169-3517-9</t>
  </si>
  <si>
    <t>Studien- und Karriereplaner Maschinenbau</t>
  </si>
  <si>
    <t>Grit Zacharias</t>
  </si>
  <si>
    <t>https://elibrary.narr.digital/book/99.125005/9783816985174</t>
  </si>
  <si>
    <t>63527-2</t>
  </si>
  <si>
    <t>978-3-8169-8527-3</t>
  </si>
  <si>
    <t>978-3-8169-3527-8</t>
  </si>
  <si>
    <t>Abwehrender und Anlagentechnischer Brandschutz</t>
  </si>
  <si>
    <t>für Architekten, Bauingenieure und Feuerwehringenieure</t>
  </si>
  <si>
    <t>Hans-Joachim Gressmann</t>
  </si>
  <si>
    <t>6., überarbeitete  Auflage</t>
  </si>
  <si>
    <t>http://doi.org/10.24053/9783816985273</t>
  </si>
  <si>
    <t>63516-2</t>
  </si>
  <si>
    <t>978-3-8169-8516-7</t>
  </si>
  <si>
    <t>978-3-8169-3516-2</t>
  </si>
  <si>
    <t>Analyse der Energieeinsparpotenziale zur bedarfsgerechten Reichweitenerhöhung von Elektrofahrzeugen</t>
  </si>
  <si>
    <t>Kurt Kruppok</t>
  </si>
  <si>
    <t>https://elibrary.narr.digital/book/99.125005/9783816985167</t>
  </si>
  <si>
    <t>63513-2</t>
  </si>
  <si>
    <t>978-3-8169-8513-6</t>
  </si>
  <si>
    <t>978-3-8169-3513-1</t>
  </si>
  <si>
    <t>Bemaßung und Tolerierung von Kunststoffbauteilen</t>
  </si>
  <si>
    <t>Maße und Abmaße – Form- und Lagetoleranzen – Tolerierungsprinzipien – Werkzeug und Prozess – Maßketten am Teil – Qualitätsfähigkeit sichern</t>
  </si>
  <si>
    <t>Bernd Klein</t>
  </si>
  <si>
    <t>5., überarbeitete Auflage</t>
  </si>
  <si>
    <t>https://elibrary.narr.digital/book/99.125005/9783816985136</t>
  </si>
  <si>
    <t>63508-2</t>
  </si>
  <si>
    <t>978-3-8169-8508-2</t>
  </si>
  <si>
    <t>978-3-8169-3508-7</t>
  </si>
  <si>
    <t>Der Weg zur Energiewende</t>
  </si>
  <si>
    <t>Fritz Dieter Erbslöh</t>
  </si>
  <si>
    <t>https://elibrary.narr.digital/book/99.125005/9783816985082</t>
  </si>
  <si>
    <t>63476-2</t>
  </si>
  <si>
    <t>978-3-8169-8476-4</t>
  </si>
  <si>
    <t>978-3-8169-3476-9</t>
  </si>
  <si>
    <t>Die EU-Maschinenrichtlinie</t>
  </si>
  <si>
    <t>Praktische Anleitung zur Anwendung der europäischen Richtlinien zur Maschinensicherheit – Mit allen Richtlinientexten</t>
  </si>
  <si>
    <t>Otto Eberhardt, Michael Erbsland</t>
  </si>
  <si>
    <t>7., überarbeitete Auflage</t>
  </si>
  <si>
    <t>https://elibrary.narr.digital/book/99.125005/9783816984764</t>
  </si>
  <si>
    <t>63467-2</t>
  </si>
  <si>
    <t>978-3-8169-8467-2</t>
  </si>
  <si>
    <t>978-3-8169-3467-7</t>
  </si>
  <si>
    <t>Führung in der Technik</t>
  </si>
  <si>
    <t>theoriegeleitet und praxiserprobt</t>
  </si>
  <si>
    <t>Dieter Brendt, Olaf Mackowiak</t>
  </si>
  <si>
    <t>https://elibrary.narr.digital/book/99.125005/9783816984672</t>
  </si>
  <si>
    <t>63520-2</t>
  </si>
  <si>
    <t>978-3-8169-8520-4</t>
  </si>
  <si>
    <t>978-3-8169-3520-9</t>
  </si>
  <si>
    <t>Lichtwellenleiter-Technik</t>
  </si>
  <si>
    <t>Dieter Eberlein, Christina Manzke, Ralph Sattmann</t>
  </si>
  <si>
    <t>12., überarbeitete und erweiterte Auflage</t>
  </si>
  <si>
    <t>https://elibrary.narr.digital/book/99.125005/9783816985204</t>
  </si>
  <si>
    <t>63509-2</t>
  </si>
  <si>
    <t>978-3-8169-8509-9</t>
  </si>
  <si>
    <t>978-3-8169-3509-4</t>
  </si>
  <si>
    <t>Messunsicherheit bei Koordinatenmessungen</t>
  </si>
  <si>
    <t>Ermittlung der aufgabenspezifischen Messunsicherheit durch Unsicherheitsbilanzen</t>
  </si>
  <si>
    <t>Michael Hernla</t>
  </si>
  <si>
    <t>4., überarbeitete und erweiterte Auflage</t>
  </si>
  <si>
    <t>https://elibrary.narr.digital/book/99.125005/9783816985099</t>
  </si>
  <si>
    <t>63506-2</t>
  </si>
  <si>
    <t>978-3-8169-8506-8</t>
  </si>
  <si>
    <t>978-3-8169-3506-3</t>
  </si>
  <si>
    <t>Praxislexikon statische Elektrizität</t>
  </si>
  <si>
    <t>Günter Lüttgens, Wolfgang Schubert, Sylvia Lüttgens</t>
  </si>
  <si>
    <t>http://doi.org/10.2405379783816985068</t>
  </si>
  <si>
    <t>63519-2</t>
  </si>
  <si>
    <t>978-3-8169-8519-8</t>
  </si>
  <si>
    <t>978-3-8169-3519-3</t>
  </si>
  <si>
    <t>Schutz und Instandsetzung von Stahlbeton</t>
  </si>
  <si>
    <t>Anleitung zur sachkundigen Planung und Ausführung</t>
  </si>
  <si>
    <t>Manfred Schröder</t>
  </si>
  <si>
    <t>8., überarb. Und erw. Aufl.</t>
  </si>
  <si>
    <t>https://elibrary.narr.digital/book/99.125005/9783816985198</t>
  </si>
  <si>
    <t>63521-2</t>
  </si>
  <si>
    <t>978-3-8169-8521-1</t>
  </si>
  <si>
    <t>978-3-8169-3521-6</t>
  </si>
  <si>
    <t>Tribometrie</t>
  </si>
  <si>
    <t>Markus Grebe</t>
  </si>
  <si>
    <t>TRIBOLOGIE - SCHMIERUNG, REIBUNG, VERSCHLEIß-</t>
  </si>
  <si>
    <t>https://elibrary.narr.digital/book/99.125005/9783816985211</t>
  </si>
  <si>
    <t>63510-2</t>
  </si>
  <si>
    <t>978-3-8169-8510-5</t>
  </si>
  <si>
    <t>978-3-8169-3510-0</t>
  </si>
  <si>
    <t>TRIZ für alle</t>
  </si>
  <si>
    <t>Der systematische Weg zur erfinderischen Problemlösung</t>
  </si>
  <si>
    <t>Dietmar Zobel</t>
  </si>
  <si>
    <t>5., durchgesehene Auflage</t>
  </si>
  <si>
    <t>https://elibrary.narr.digital/book/99.125005/9783816985105</t>
  </si>
  <si>
    <t>63491-2</t>
  </si>
  <si>
    <t>978-3-8169-8491-7</t>
  </si>
  <si>
    <t>978-3-8169-3491-2</t>
  </si>
  <si>
    <t>Unsere Luft</t>
  </si>
  <si>
    <t>Deutlich besser als ihr Ruf?</t>
  </si>
  <si>
    <t>Norbert Metz</t>
  </si>
  <si>
    <t>https://elibrary.narr.digital/book/99.125005/9783816984917</t>
  </si>
  <si>
    <t>63514-2</t>
  </si>
  <si>
    <t>978-3-8169-8514-3</t>
  </si>
  <si>
    <t>978-3-8169-3514-8</t>
  </si>
  <si>
    <t>Wärmeversorgungssysteme mit saisonalen Wärmespeichern</t>
  </si>
  <si>
    <t>Anna-Elisabeth Wollstein-Lehmkuhl</t>
  </si>
  <si>
    <t>https://elibrary.narr.digital/book/99.125005/9783816985143</t>
  </si>
  <si>
    <t>63515-2</t>
  </si>
  <si>
    <t>978-3-8169-8515-0</t>
  </si>
  <si>
    <t>978-3-8169-3515-5</t>
  </si>
  <si>
    <t>Werkzeugmaschinen – Kühlung und Schmierung</t>
  </si>
  <si>
    <t>Joachim Klement</t>
  </si>
  <si>
    <t>63490-2</t>
  </si>
  <si>
    <t>978-3-8169-8490-0</t>
  </si>
  <si>
    <t>978-3-8169-3490-5</t>
  </si>
  <si>
    <t>Auftrags- und Kostenkalkulation</t>
  </si>
  <si>
    <t>für technische Teile, Komponenten, Maschinen und  Anlagen</t>
  </si>
  <si>
    <t>Eugen Bendeich</t>
  </si>
  <si>
    <t>https://elibrary.narr.digital/book/99.125005/9783816984900</t>
  </si>
  <si>
    <t>63489-2</t>
  </si>
  <si>
    <t>978-3-8169-8489-4</t>
  </si>
  <si>
    <t>978-3-8169-3489-9</t>
  </si>
  <si>
    <t>Condition Monitoring und Instandhaltungsmanagement</t>
  </si>
  <si>
    <t>Josef Kolerus, Edwin Becker</t>
  </si>
  <si>
    <t>https://elibrary.narr.digital/book/99.125005/9783816984894</t>
  </si>
  <si>
    <t>63478-2</t>
  </si>
  <si>
    <t>978-3-8169-8478-8</t>
  </si>
  <si>
    <t>978-3-8169-3478-3</t>
  </si>
  <si>
    <t>Energietransport und Energiespeicherung</t>
  </si>
  <si>
    <t>eine Technik- und Wirtschaftsgeschichte</t>
  </si>
  <si>
    <t>https://elibrary.narr.digital/book/99.125005/9783816984788</t>
  </si>
  <si>
    <t>63493-2</t>
  </si>
  <si>
    <t>978-3-8169-8493-1</t>
  </si>
  <si>
    <t>978-3-8169-3493-6</t>
  </si>
  <si>
    <t>Entwicklungsbegleitende Versuchstechniken</t>
  </si>
  <si>
    <t>im Maschinen- und Fahrzeugbau</t>
  </si>
  <si>
    <t>https://elibrary.narr.digital/book/99.125005/9783816984931</t>
  </si>
  <si>
    <t>63499-2</t>
  </si>
  <si>
    <t>978-3-8169-8499-3</t>
  </si>
  <si>
    <t>978-3-8169-3499-8</t>
  </si>
  <si>
    <t>Handbuch Ölanalysen</t>
  </si>
  <si>
    <t>Rüdiger Krethe</t>
  </si>
  <si>
    <t>https://elibrary.narr.digital/book/99.125005/9783816984993</t>
  </si>
  <si>
    <t>63507-2</t>
  </si>
  <si>
    <t>978-3-8169-8507-5</t>
  </si>
  <si>
    <t>978-3-8169-3507-0</t>
  </si>
  <si>
    <t>Kreiselpumpen und Pumpensysteme</t>
  </si>
  <si>
    <t>Betrieb, Instandhaltung und Schadensvermeidung</t>
  </si>
  <si>
    <t>Thomas Merkle</t>
  </si>
  <si>
    <t>Wilfried J. Bartz, Hans-Joachim Mesenholl</t>
  </si>
  <si>
    <t>https://elibrary.narr.digital/book/99.125005/9783816985075</t>
  </si>
  <si>
    <t>53045-2</t>
  </si>
  <si>
    <t>978-3-7398-8045-7</t>
  </si>
  <si>
    <t>978-3-7398-3045-2</t>
  </si>
  <si>
    <t>Künstliche Intelligenz</t>
  </si>
  <si>
    <t>Interdisziplinär</t>
  </si>
  <si>
    <t>Nicole Brandstetter, Ralph-Miklas Dobler, Daniel Jan Ittstein</t>
  </si>
  <si>
    <t>https://elibrary.narr.digital/book/99.125005/9783739880457</t>
  </si>
  <si>
    <t>63492-2</t>
  </si>
  <si>
    <t>978-3-8169-8492-4</t>
  </si>
  <si>
    <t>978-3-8169-3492-9</t>
  </si>
  <si>
    <t>Kurzschlussstromberechnung in elektrischen Anlagen</t>
  </si>
  <si>
    <t>nach DIN EN 60909-0 (VDE 0102) – Theorie, Vorschriften, Praxis – Betriebsmittelparameter und Rechenbeispiele</t>
  </si>
  <si>
    <t>Ismail Kasikci</t>
  </si>
  <si>
    <t>6., durchges. Auflage</t>
  </si>
  <si>
    <t>https://elibrary.narr.digital/book/99.125005/9783816984924</t>
  </si>
  <si>
    <t>63482-2</t>
  </si>
  <si>
    <t>978-3-8169-8482-5</t>
  </si>
  <si>
    <t>978-3-8169-3482-0</t>
  </si>
  <si>
    <t>Schall- und Erschütterungsschutz im Schienenverkehr</t>
  </si>
  <si>
    <t>Grundlagen der Schall- und Schwingungstechnik – Praxisorientierte Anwendung von Schall- und Erschütterungsschutzmaßnahmen</t>
  </si>
  <si>
    <t>Friedrich Krüger</t>
  </si>
  <si>
    <t>https://elibrary.narr.digital/book/99.125005/9783816984825</t>
  </si>
  <si>
    <t>63494-2</t>
  </si>
  <si>
    <t>978-3-8169-8494-8</t>
  </si>
  <si>
    <t>978-3-8169-3494-3</t>
  </si>
  <si>
    <t>Wörterbuch Umwelt / Dictionary Environment</t>
  </si>
  <si>
    <t>Ökosysteme, Landschaften, Bodennutzung, Umweltschutz - Ecosystems, Landscapes, Land Management, Environmental Protection</t>
  </si>
  <si>
    <t>Hans Joachim Fiedler</t>
  </si>
  <si>
    <t>https://elibrary.narr.digital/book/99.125005/9783816984948</t>
  </si>
  <si>
    <t>63461-2</t>
  </si>
  <si>
    <t>978-3-8169-8461-0</t>
  </si>
  <si>
    <t>978-3-8169-3461-5</t>
  </si>
  <si>
    <t>Wärmebehandlung von Verzahnungsteilen</t>
  </si>
  <si>
    <t>Effektive Technologien und geeignete Werkstoffe</t>
  </si>
  <si>
    <t>Horst Gießmann</t>
  </si>
  <si>
    <t>4.  Auflage</t>
  </si>
  <si>
    <t>38742-2</t>
  </si>
  <si>
    <t>978-3-7720-5742-7</t>
  </si>
  <si>
    <t>978-3-7720-8742-4</t>
  </si>
  <si>
    <t>Das älteste Evangelium und die Entstehung der kanonischen Evangelien</t>
  </si>
  <si>
    <t>2 Bände</t>
  </si>
  <si>
    <t>Matthias Klinghardt</t>
  </si>
  <si>
    <t>Texte und Arbeiten zum neutestamentlichen Zeitalter (TANZ)</t>
  </si>
  <si>
    <t>https://elibrary.narr.digital/book/99.125005/9783772057427</t>
  </si>
  <si>
    <t>38738-2</t>
  </si>
  <si>
    <t>978-3-7720-5738-0</t>
  </si>
  <si>
    <t>978-3-7720-8738-7</t>
  </si>
  <si>
    <t>Die Textgeschichte des Epheserbriefes</t>
  </si>
  <si>
    <t>Marcion änderte nichts: Eine grundlegend neue Perspektive auf den Laodicenerbrief</t>
  </si>
  <si>
    <t>Tobias Flemming</t>
  </si>
  <si>
    <t>https://elibrary.narr.digital/book/99.125005/9783772057380</t>
  </si>
  <si>
    <t>38734-2</t>
  </si>
  <si>
    <t>978-3-7720-5734-2</t>
  </si>
  <si>
    <t>978-3-7720-8734-9</t>
  </si>
  <si>
    <t>Freundschaft in den Texten und Kontexten des Neuen Testaments</t>
  </si>
  <si>
    <t>Dominic Blauth, Michael Rydryck</t>
  </si>
  <si>
    <t>NET – NEUTESTAMENTLICHE ENTWÜRFE ZUR THEOLOGIE-</t>
  </si>
  <si>
    <t>https://elibrary.narr.digital/book/99.125005/9783772057342</t>
  </si>
  <si>
    <t>38743-2</t>
  </si>
  <si>
    <t>978-3-7720-5743-4</t>
  </si>
  <si>
    <t>978-3-7720-8743-1</t>
  </si>
  <si>
    <t>Jakob Frohschammer: Ausgewählte Vorlesungshandschriften zur Philosophie- und Theologiegeschichte</t>
  </si>
  <si>
    <t>Nachgelassene Schriften Band 3. Mit textkritischem Apparat sowie Namen- und Sachregister</t>
  </si>
  <si>
    <t>Jakob Frohschammer</t>
  </si>
  <si>
    <t>Raimund Lachner</t>
  </si>
  <si>
    <t>Nachgelassene Schriften</t>
  </si>
  <si>
    <t>https://elibrary.narr.digital/book/99.125005/9783772057434</t>
  </si>
  <si>
    <t>20461-2</t>
  </si>
  <si>
    <t>978-3-89308-661-0</t>
  </si>
  <si>
    <t>978-3-89308-461-6</t>
  </si>
  <si>
    <t>Zum Teufel! – Die Frage nach dem Bösen</t>
  </si>
  <si>
    <t>Paul Metzger</t>
  </si>
  <si>
    <t>https://elibrary.narr.digital/book/99.125005/9783893086610</t>
  </si>
  <si>
    <t>38675-2</t>
  </si>
  <si>
    <t>978-3-7720-5675-8</t>
  </si>
  <si>
    <t>978-3-7720-8675-5</t>
  </si>
  <si>
    <t>Heiligkeit und Gottes Beistand</t>
  </si>
  <si>
    <t>Ein moraltheologischer Blick auf die Ethikvorlesungen und die Religionsschrift Immanuel Kants</t>
  </si>
  <si>
    <t>Johannes Reich</t>
  </si>
  <si>
    <t>Tübinger Studien zur Theologie und Philosophie</t>
  </si>
  <si>
    <t>https://elibrary.narr.digital/book/99.125005/9783772056758</t>
  </si>
  <si>
    <t>38725-2</t>
  </si>
  <si>
    <t>978-3-7720-5725-0</t>
  </si>
  <si>
    <t>978-3-7720-8725-7</t>
  </si>
  <si>
    <t>Jesus und die himmlische Welt</t>
  </si>
  <si>
    <t>https://elibrary.narr.digital/book/99.125005/9783772057250</t>
  </si>
  <si>
    <t>20460-2</t>
  </si>
  <si>
    <t>978-3-89308-660-3</t>
  </si>
  <si>
    <t>978-3-89308-460-9</t>
  </si>
  <si>
    <t>Kirche und Krisen</t>
  </si>
  <si>
    <t>Theologische Perspektiven auf Inhalt und Form</t>
  </si>
  <si>
    <t>Lukas Ohly</t>
  </si>
  <si>
    <t>https://elibrary.narr.digital/book/99.125005/9783893086603</t>
  </si>
  <si>
    <t>38729-2</t>
  </si>
  <si>
    <t>978-3-7720-8729-5</t>
  </si>
  <si>
    <t>978-3-7720-5729-8</t>
  </si>
  <si>
    <t>Lesen in Antike und Frühem Christentum</t>
  </si>
  <si>
    <t>Kulturgeschichtliche, philologische sowie kognitionswissenschaftliche Perspektiven und deren Bedeutung für die neutestamentliche Exegese</t>
  </si>
  <si>
    <t>Jan Heilmann</t>
  </si>
  <si>
    <t>https://elibrary.narr.digital/book/99.125005/9783772057298</t>
  </si>
  <si>
    <t>38688-2</t>
  </si>
  <si>
    <t>978-3-7720-5688-8</t>
  </si>
  <si>
    <t>978-3-7720-8688-5</t>
  </si>
  <si>
    <t>Der Philipperbrief des Paulus</t>
  </si>
  <si>
    <t>Vorarbeiten zu einem Kommentar</t>
  </si>
  <si>
    <t>NET – Neutestamentliche Entwürfe zur Theologie</t>
  </si>
  <si>
    <t>http://doi.org/10.2357/9783772056888</t>
  </si>
  <si>
    <t>38696-2</t>
  </si>
  <si>
    <t>978-3-7720-5696-3</t>
  </si>
  <si>
    <t>978-3-7720-8696-0</t>
  </si>
  <si>
    <t>Politik – Kirche – politische Kirche (1919-2019)</t>
  </si>
  <si>
    <t>Die evangelischen Kirchen in Hessen und Nassau im Spiegel ihrer kirchenleitenden Persönlichkeiten</t>
  </si>
  <si>
    <t>Gisa Bauer</t>
  </si>
  <si>
    <t>https://elibrary.narr.digital/book/99.125005/9783772056963</t>
  </si>
  <si>
    <t>38677-2</t>
  </si>
  <si>
    <t>978-3-7720-5677-2</t>
  </si>
  <si>
    <t>978-3-7720-8677-9</t>
  </si>
  <si>
    <t>Über die narrative Kohärenz zwischen Apostelgeschichte und Paulusbriefen</t>
  </si>
  <si>
    <t>Nathanael Lüke</t>
  </si>
  <si>
    <t>https://elibrary.narr.digital/book/99.125005/9783772056772</t>
  </si>
  <si>
    <t>38709-2</t>
  </si>
  <si>
    <t>978-3-7720-5709-0</t>
  </si>
  <si>
    <t>978-3-7720-8709-7</t>
  </si>
  <si>
    <t>Über die Textgeschichte des Römerbriefs</t>
  </si>
  <si>
    <t>Neue Perspektiven aus dem paratextuellen Befund</t>
  </si>
  <si>
    <t>Alexander Goldmann</t>
  </si>
  <si>
    <t>https://elibrary.narr.digital/book/99.125005/9783772057090</t>
  </si>
  <si>
    <t>38710-2</t>
  </si>
  <si>
    <t>978-3-7720-5710-6</t>
  </si>
  <si>
    <t>978-3-7720-8710-3</t>
  </si>
  <si>
    <t>Zwischen Vereinslokal und Herrenmahl</t>
  </si>
  <si>
    <t>Das Konzept diakonischen Handelns im Licht antiker Vereinigungen und früher christlicher Gemeinden</t>
  </si>
  <si>
    <t>Jan Quenstedt</t>
  </si>
  <si>
    <t>https://elibrary.narr.digital/book/99.125005/9783772057106</t>
  </si>
  <si>
    <t>38724-2</t>
  </si>
  <si>
    <t>978-3-7720-5724-3</t>
  </si>
  <si>
    <t>978-3-7720-8724-0</t>
  </si>
  <si>
    <t>Der Zwölferkreis</t>
  </si>
  <si>
    <t>Eine exegetische Untersuchung zu den zwölf Jüngern Jesu im Matthäusevangelium</t>
  </si>
  <si>
    <t>Viktor Löwen</t>
  </si>
  <si>
    <t>https://elibrary.narr.digital/book/99.125005/9783772057243</t>
  </si>
  <si>
    <t>53211-2</t>
  </si>
  <si>
    <t>978-3-7398-8211-6</t>
  </si>
  <si>
    <t>978-3-7398-3211-1</t>
  </si>
  <si>
    <t>Glamping in Deutschland</t>
  </si>
  <si>
    <t>Angebot und Nachfrage eines naturtouristischen Angebots</t>
  </si>
  <si>
    <t>Sven Groß, Jana Culemann, Juliane Rebbe</t>
  </si>
  <si>
    <t>http://doi.org/10.24053/9783739882116</t>
  </si>
  <si>
    <t>53207-2</t>
  </si>
  <si>
    <t>978-3-7398-8207-9</t>
  </si>
  <si>
    <t>978-3-7398-3207-4</t>
  </si>
  <si>
    <t>Digitale Besuchermessung im Tourismus</t>
  </si>
  <si>
    <t>Ziele und Methoden</t>
  </si>
  <si>
    <t>Dirk Schmücker, Julian Reif</t>
  </si>
  <si>
    <t>http://doi.org/10.24053/9783739882079</t>
  </si>
  <si>
    <t>53179-2</t>
  </si>
  <si>
    <t>978-3-7398-8179-9</t>
  </si>
  <si>
    <t>978-3-7398-3179-4</t>
  </si>
  <si>
    <t>Draußen erleben!</t>
  </si>
  <si>
    <t>Abenteuer – Outdoor – Tourismus</t>
  </si>
  <si>
    <t>Sven Groß, Manuel Sand</t>
  </si>
  <si>
    <t>http://doi.org/10.24053/9783739881799</t>
  </si>
  <si>
    <t>53210-2</t>
  </si>
  <si>
    <t>978-3-7398-8210-9</t>
  </si>
  <si>
    <t>978-3-7398-3210-4</t>
  </si>
  <si>
    <t>Tourism NOW: Halal-Tourismus</t>
  </si>
  <si>
    <t>Reisen im Spannungsfeld zwischen Religion, Ethik und Konsum</t>
  </si>
  <si>
    <t>Nadine Scharfenort</t>
  </si>
  <si>
    <t>Tourism Now</t>
  </si>
  <si>
    <t>http://doi.org/10.24053/9783739882109</t>
  </si>
  <si>
    <t>53190-2</t>
  </si>
  <si>
    <t>978-3-7398-8190-4</t>
  </si>
  <si>
    <t>978-3-7398-3190-9</t>
  </si>
  <si>
    <t>Tourism NOW: Industrie und Tourismus</t>
  </si>
  <si>
    <t>Zwischen Fabrikruinen, Markenwelten und Kreativquartieren</t>
  </si>
  <si>
    <t>Albrecht Steinecke</t>
  </si>
  <si>
    <t>http://doi.org/10.24053/9783739881904</t>
  </si>
  <si>
    <t>53102-2</t>
  </si>
  <si>
    <t>978-3-7398-8102-7</t>
  </si>
  <si>
    <t>978-3-7398-3102-2</t>
  </si>
  <si>
    <t>Bodenseeschifferpatent kompakt</t>
  </si>
  <si>
    <t>Motorboot und Segelboot</t>
  </si>
  <si>
    <t>Matthias Wassermann, Roman Simschek, Daniel Hillwig</t>
  </si>
  <si>
    <t>https://elibrary.narr.digital/book/99.125005/9783739881027</t>
  </si>
  <si>
    <t>53086-2</t>
  </si>
  <si>
    <t>978-3-7398-8086-0</t>
  </si>
  <si>
    <t>978-3-7398-3086-5</t>
  </si>
  <si>
    <t>Frauen im Tourismus</t>
  </si>
  <si>
    <t>Kerstin Heuwinkel</t>
  </si>
  <si>
    <t>https://elibrary.narr.digital/book/99.125005/9783739880860</t>
  </si>
  <si>
    <t>53021-2</t>
  </si>
  <si>
    <t>978-3-7398-8021-1</t>
  </si>
  <si>
    <t>978-3-7398-3021-6</t>
  </si>
  <si>
    <t>Gärten und ihre Gäste</t>
  </si>
  <si>
    <t>Analysen, Fakten, Trends</t>
  </si>
  <si>
    <t>Christian Antz, Steffen Wittkowske</t>
  </si>
  <si>
    <t>http://doi.org/10.24053/9783739880211</t>
  </si>
  <si>
    <t>53126-2</t>
  </si>
  <si>
    <t>978-3-7398-8126-3</t>
  </si>
  <si>
    <t>978-3-7398-3126-8</t>
  </si>
  <si>
    <t>Hotelmarketing und -management</t>
  </si>
  <si>
    <t>in der Praxis verstehen</t>
  </si>
  <si>
    <t>Martin Linne, Ines Karnath</t>
  </si>
  <si>
    <t>http://doi.org/10.24053/9783739881263</t>
  </si>
  <si>
    <t>53087-2</t>
  </si>
  <si>
    <t>978-3-7398-8087-7</t>
  </si>
  <si>
    <t>978-3-7398-3087-2</t>
  </si>
  <si>
    <t>Incoming-Tourismus China und Indien</t>
  </si>
  <si>
    <t>Manuel Vermeer, Felix M. Kempf</t>
  </si>
  <si>
    <t>https://elibrary.narr.digital/book/99.125005/9783739880877</t>
  </si>
  <si>
    <t>53121-2</t>
  </si>
  <si>
    <t>978-3-7398-8121-8</t>
  </si>
  <si>
    <t>978-3-7398-3121-3</t>
  </si>
  <si>
    <t>Neue Kunden für den Reisemarkt - die Generation Z</t>
  </si>
  <si>
    <t>Sara Blum</t>
  </si>
  <si>
    <t>https://elibrary.narr.digital/book/99.125005/9783739881218</t>
  </si>
  <si>
    <t>53044-2</t>
  </si>
  <si>
    <t>978-3-7398-8044-0</t>
  </si>
  <si>
    <t>978-3-7398-3044-5</t>
  </si>
  <si>
    <t>Revenue Management im MICE</t>
  </si>
  <si>
    <t>Erträge im Hotel und Eventmanagement optimieren</t>
  </si>
  <si>
    <t>Birgit Haake, Nicola Zech</t>
  </si>
  <si>
    <t>https://elibrary.narr.digital/book/99.125005/9783739880440</t>
  </si>
  <si>
    <t>53101-2</t>
  </si>
  <si>
    <t>978-3-7398-8101-0</t>
  </si>
  <si>
    <t>978-3-7398-3101-5</t>
  </si>
  <si>
    <t>Sportbootführerschein Binnen kompakt</t>
  </si>
  <si>
    <t>https://elibrary.narr.digital/book/99.125005/9783739881010</t>
  </si>
  <si>
    <t>53100-2</t>
  </si>
  <si>
    <t>978-3-7398-8100-3</t>
  </si>
  <si>
    <t>978-3-7398-3100-8</t>
  </si>
  <si>
    <t>Sportbootführerschein See kompakt</t>
  </si>
  <si>
    <t>https://elibrary.narr.digital/book/99.125005/9783739881003</t>
  </si>
  <si>
    <t>53125-2</t>
  </si>
  <si>
    <t>978-3-7398-8125-6</t>
  </si>
  <si>
    <t>978-3-7398-3125-1</t>
  </si>
  <si>
    <t>Tourism NOW: Reisen zum Wein</t>
  </si>
  <si>
    <t>Weintourismus zwischen Reben, Vinotheken und Kultur</t>
  </si>
  <si>
    <t>Axel Dreyer</t>
  </si>
  <si>
    <t>https://elibrary.narr.digital/book/99.125005/9783739881256</t>
  </si>
  <si>
    <t>53042-2</t>
  </si>
  <si>
    <t>978-3-7398-8042-6</t>
  </si>
  <si>
    <t>978-3-7398-3042-1</t>
  </si>
  <si>
    <t>Tourismusatlas Deutschland</t>
  </si>
  <si>
    <t>Bernd Eisenstein, Jule Kampen, Rebekka Weis, Julian Reif, Christian Eilzer</t>
  </si>
  <si>
    <t>http://doi.org/10.24053/9783739880426</t>
  </si>
  <si>
    <t>53066-2</t>
  </si>
  <si>
    <t>978-3-7398-8066-2</t>
  </si>
  <si>
    <t>978-3-7398-3066-7</t>
  </si>
  <si>
    <t>Tourismuspolitik</t>
  </si>
  <si>
    <t>Ralf Bochert, Ralf Vogler</t>
  </si>
  <si>
    <t>https://elibrary.narr.digital/book/99.125005/9783739880662</t>
  </si>
  <si>
    <t>53065-2</t>
  </si>
  <si>
    <t>978-3-7398-8065-5</t>
  </si>
  <si>
    <t>978-3-7398-3065-0</t>
  </si>
  <si>
    <t>Touristische Routen</t>
  </si>
  <si>
    <t>Bente Timm</t>
  </si>
  <si>
    <t>https://elibrary.narr.digital/book/99.125005/9783739880655</t>
  </si>
  <si>
    <t>53030-2</t>
  </si>
  <si>
    <t>978-3-7398-8030-3</t>
  </si>
  <si>
    <t>978-3-7398-3030-8</t>
  </si>
  <si>
    <t>4., überarbeitete Auflage</t>
  </si>
  <si>
    <t>https://elibrary.narr.digital/book/99.125005/9783739880303</t>
  </si>
  <si>
    <t>53022-2</t>
  </si>
  <si>
    <t>978-3-7398-8022-8</t>
  </si>
  <si>
    <t>978-3-7398-3022-3</t>
  </si>
  <si>
    <t>Leadership und Guiding</t>
  </si>
  <si>
    <t>Adventuremanagement in Theorie und Praxis</t>
  </si>
  <si>
    <t>Manuel Sand</t>
  </si>
  <si>
    <t>https://elibrary.narr.digital/book/99.125005/9783739880228</t>
  </si>
  <si>
    <t>53054-2</t>
  </si>
  <si>
    <t>978-3-7398-8054-9</t>
  </si>
  <si>
    <t>978-3-7398-3054-4</t>
  </si>
  <si>
    <t>Tourism NOW: Dark Tourism</t>
  </si>
  <si>
    <t>Reisen zu Orten des Leids, des Schreckens und des Todes</t>
  </si>
  <si>
    <t>https://elibrary.narr.digital/book/99.125005/9783739880549</t>
  </si>
  <si>
    <t>53052-2</t>
  </si>
  <si>
    <t>978-3-7398-8052-5</t>
  </si>
  <si>
    <t>978-3-7398-3052-0</t>
  </si>
  <si>
    <t>Tourism NOW: Tourismus, Motorrad und Serpentinen</t>
  </si>
  <si>
    <t>Motorradtourismus als Form des Special Interest Tourism</t>
  </si>
  <si>
    <t>Knut Scherhag</t>
  </si>
  <si>
    <t>https://elibrary.narr.digital/book/99.125005/9783739880525</t>
  </si>
  <si>
    <t>53053-2</t>
  </si>
  <si>
    <t>978-3-7398-8053-2</t>
  </si>
  <si>
    <t>978-3-7398-3053-7</t>
  </si>
  <si>
    <t>Tourismus neu denken</t>
  </si>
  <si>
    <t>Tourismusphilosophie</t>
  </si>
  <si>
    <t>Hans-Peter Herrmann</t>
  </si>
  <si>
    <t>https://elibrary.narr.digital/book/99.125005/9783739880532</t>
  </si>
  <si>
    <t>53029-2</t>
  </si>
  <si>
    <t>978-3-7398-8029-7</t>
  </si>
  <si>
    <t>978-3-7398-3029-2</t>
  </si>
  <si>
    <t>Touristische Beschilderung an deutschen Autobahnen</t>
  </si>
  <si>
    <t>Touristische Unterrichtungstafeln: Wahrnehmung, Effekte, Entscheidungsverhalten</t>
  </si>
  <si>
    <t>Sven Groß</t>
  </si>
  <si>
    <t>https://elibrary.narr.digital/book/99.125005/9783739880297</t>
  </si>
  <si>
    <t>53027-2</t>
  </si>
  <si>
    <t>978-3-7398-8027-3</t>
  </si>
  <si>
    <t>978-3-7398-3027-8</t>
  </si>
  <si>
    <t>Von der Ostseeriviera zu grünen Wintersportorten</t>
  </si>
  <si>
    <t>Deutschlandtourismus in Zeiten des Klimawandels</t>
  </si>
  <si>
    <t>https://elibrary.narr.digital/book/99.125005/9783739880273</t>
  </si>
  <si>
    <t>53051-2</t>
  </si>
  <si>
    <t>978-3-7398-8051-8</t>
  </si>
  <si>
    <t>978-3-7398-3051-3</t>
  </si>
  <si>
    <t>Digitales Tourismusmarketing</t>
  </si>
  <si>
    <t>verstehen, konzipieren, anwenden</t>
  </si>
  <si>
    <t>Eric Horster</t>
  </si>
  <si>
    <t>53191-2</t>
  </si>
  <si>
    <t>978-3-7398-8191-1</t>
  </si>
  <si>
    <t>978-3-7398-3191-6</t>
  </si>
  <si>
    <t>Innovation, Technologie und Digitalisierung</t>
  </si>
  <si>
    <t>für Management und Consulting</t>
  </si>
  <si>
    <t>Markus Thomas Münter</t>
  </si>
  <si>
    <t>http://doi.org/10.24053/9783739881911</t>
  </si>
  <si>
    <t>53192-2</t>
  </si>
  <si>
    <t>978-3-7398-8192-8</t>
  </si>
  <si>
    <t>978-3-7398-3192-3</t>
  </si>
  <si>
    <t>Wettbewerb und Unternehmensstrategie</t>
  </si>
  <si>
    <t>http://doi.org/10.24053/9783739881928</t>
  </si>
  <si>
    <t>53183-2</t>
  </si>
  <si>
    <t>978-3-7398-8183-6</t>
  </si>
  <si>
    <t>978-3-7398-3183-1</t>
  </si>
  <si>
    <t>Basics of Accounting</t>
  </si>
  <si>
    <t>Introduction to International Bookkeeping and Financial Accounting</t>
  </si>
  <si>
    <t>Carsten Berkau</t>
  </si>
  <si>
    <t>6th, revised and extended Edition</t>
  </si>
  <si>
    <t>https://elibrary.narr.digital/book/99.125005/9783739881836</t>
  </si>
  <si>
    <t>63535-2</t>
  </si>
  <si>
    <t>978-3-8169-8535-8</t>
  </si>
  <si>
    <t>978-3-8169-3535-3</t>
  </si>
  <si>
    <t>Die Rentenberatung</t>
  </si>
  <si>
    <t>inkl. Grundrente, Rentenpaket 2019, Flexi-Rente 2017 und Rentenpaket 2014</t>
  </si>
  <si>
    <t>Wolfgang Wehowsky, Harald Rihm</t>
  </si>
  <si>
    <t>http://doi.org/10.24053/9783816985358</t>
  </si>
  <si>
    <t>53181-2</t>
  </si>
  <si>
    <t>978-3-7398-8181-2</t>
  </si>
  <si>
    <t>978-3-7398-3181-7</t>
  </si>
  <si>
    <t>Dynamischer Optimierungs-Prozess</t>
  </si>
  <si>
    <t>Heinrich Hillinger</t>
  </si>
  <si>
    <t>https://elibrary.narr.digital/book/99.125005/9783739881812</t>
  </si>
  <si>
    <t>53185-2</t>
  </si>
  <si>
    <t>978-3-7398-8185-0</t>
  </si>
  <si>
    <t>978-3-7398-3185-5</t>
  </si>
  <si>
    <t>Erfolgreiche Managementtools</t>
  </si>
  <si>
    <t>Was junge Führungskräfte an keiner Uni lernen</t>
  </si>
  <si>
    <t>Christian Pede</t>
  </si>
  <si>
    <t>http://doi.org/10.24053/9783739881850</t>
  </si>
  <si>
    <t>53182-2</t>
  </si>
  <si>
    <t>978-3-7398-8182-9</t>
  </si>
  <si>
    <t>978-3-7398-3182-4</t>
  </si>
  <si>
    <t>Financial Statements</t>
  </si>
  <si>
    <t>International Accounting (IFRS)</t>
  </si>
  <si>
    <t>6th edition</t>
  </si>
  <si>
    <t>https://elibrary.narr.digital/book/99.125005/9783739881829</t>
  </si>
  <si>
    <t>53202-2</t>
  </si>
  <si>
    <t>978-3-7398-8202-4</t>
  </si>
  <si>
    <t>978-3-7398-3202-9</t>
  </si>
  <si>
    <t>Grundwissen Konzernrechnungslegung</t>
  </si>
  <si>
    <t>Ausgabe 2022</t>
  </si>
  <si>
    <t>Gerrit Brösel</t>
  </si>
  <si>
    <t>http://doi.org/10.24053/9783739882024</t>
  </si>
  <si>
    <t>53200-2</t>
  </si>
  <si>
    <t>978-3-7398-8200-0</t>
  </si>
  <si>
    <t>978-3-7398-3200-5</t>
  </si>
  <si>
    <t>Monte-Carlo-Simulation im Risiko-Controlling</t>
  </si>
  <si>
    <t>Am Beispiel eines Financial Models in Excel</t>
  </si>
  <si>
    <t>Robin Daume, Dietmar Ernst</t>
  </si>
  <si>
    <t>http://doi.org/10.24053/9783739882000</t>
  </si>
  <si>
    <t>53197-2</t>
  </si>
  <si>
    <t>978-3-7398-8197-3</t>
  </si>
  <si>
    <t>978-3-7398-3197-8</t>
  </si>
  <si>
    <t>Personal erfolgreich entwickeln</t>
  </si>
  <si>
    <t>Christiana Nicolai</t>
  </si>
  <si>
    <t>http://doi.org/10.24053/9783739881973</t>
  </si>
  <si>
    <t>53094-2</t>
  </si>
  <si>
    <t>978-3-7398-8094-5</t>
  </si>
  <si>
    <t>978-3-7398-3094-0</t>
  </si>
  <si>
    <t>Revolution am Arbeitsplatz</t>
  </si>
  <si>
    <t>Wie wir in Zukunft arbeiten werden</t>
  </si>
  <si>
    <t>http://doi.org/10.24053/9783739880945</t>
  </si>
  <si>
    <t>53120-2</t>
  </si>
  <si>
    <t>978-3-7398-8120-1</t>
  </si>
  <si>
    <t>978-3-7398-3120-6</t>
  </si>
  <si>
    <t>Storyporting</t>
  </si>
  <si>
    <t>Wie aus Storytelling und Reporting eine konstruktive Kommunikationsform entsteht</t>
  </si>
  <si>
    <t>Rainer Nübel, Susanne Doppler</t>
  </si>
  <si>
    <t>http://doi.org/10.24053/9783739881201</t>
  </si>
  <si>
    <t>53201-2</t>
  </si>
  <si>
    <t>978-3-7398-8201-7</t>
  </si>
  <si>
    <t>978-3-7398-3201-2</t>
  </si>
  <si>
    <t>Sustainable Business Management</t>
  </si>
  <si>
    <t>Dietmar Ernst, Ulrich Sailer, Robert Gabriel</t>
  </si>
  <si>
    <t>2nd Edition</t>
  </si>
  <si>
    <t>http://doi.org/10.24053/9783739882017</t>
  </si>
  <si>
    <t>53196-2</t>
  </si>
  <si>
    <t>978-3-7398-8196-6</t>
  </si>
  <si>
    <t>978-3-7398-3196-1</t>
  </si>
  <si>
    <t>Wie kommunizieren Start-ups?</t>
  </si>
  <si>
    <t>CEO-Branding, Social Media, Public Relations und Mitarbeiterkommunikation</t>
  </si>
  <si>
    <t>Lydia Prexl</t>
  </si>
  <si>
    <t>http://doi.org/10.24053/9783739881966</t>
  </si>
  <si>
    <t>53081-2</t>
  </si>
  <si>
    <t>978-3-7398-8081-5</t>
  </si>
  <si>
    <t>978-3-7398-3081-0</t>
  </si>
  <si>
    <t>Alles neu</t>
  </si>
  <si>
    <t>Geschäftsidee, Geschäftsmodell, Unternehmensplanung</t>
  </si>
  <si>
    <t>Friedrich Glauner, Bernd Villhauer, Bernhard Vierling</t>
  </si>
  <si>
    <t>https://elibrary.narr.digital/book/99.125005/9783739880815</t>
  </si>
  <si>
    <t>53090-2</t>
  </si>
  <si>
    <t>978-3-7398-8090-7</t>
  </si>
  <si>
    <t>978-3-7398-3090-2</t>
  </si>
  <si>
    <t>Aufbauorganisation</t>
  </si>
  <si>
    <t>Basiswissen</t>
  </si>
  <si>
    <t>https://elibrary.narr.digital/book/99.125005/9783739880907</t>
  </si>
  <si>
    <t>53119-2</t>
  </si>
  <si>
    <t>978-3-7398-8119-5</t>
  </si>
  <si>
    <t>978-3-7398-3119-0</t>
  </si>
  <si>
    <t>Behavioral Finance</t>
  </si>
  <si>
    <t>Limited Rationality in Financial Markets</t>
  </si>
  <si>
    <t>Rolf J. Daxhammer, Zsolt Papp</t>
  </si>
  <si>
    <t>3rd edition</t>
  </si>
  <si>
    <t>https://elibrary.narr.digital/book/99.125005/9783739881195</t>
  </si>
  <si>
    <t>53072-2</t>
  </si>
  <si>
    <t>978-3-7398-8072-3</t>
  </si>
  <si>
    <t>978-3-7398-3072-8</t>
  </si>
  <si>
    <t>Besser führen</t>
  </si>
  <si>
    <t>Miriam Engel</t>
  </si>
  <si>
    <t>https://elibrary.narr.digital/book/99.125005/9783739880723</t>
  </si>
  <si>
    <t>63523-2</t>
  </si>
  <si>
    <t>978-3-8169-8523-5</t>
  </si>
  <si>
    <t>978-3-8169-3523-0</t>
  </si>
  <si>
    <t>Bestandsoptimierung</t>
  </si>
  <si>
    <t>Beschaffung – Lagerhaltung – Losgrößenmanagement –  Lieferservice verbessern – Working Capital reduzieren</t>
  </si>
  <si>
    <t>Rainer Weber</t>
  </si>
  <si>
    <t>6., überarbeitete Auflage</t>
  </si>
  <si>
    <t>https://elibrary.narr.digital/book/99.125005/9783816985235</t>
  </si>
  <si>
    <t>53117-2</t>
  </si>
  <si>
    <t>978-3-7398-8117-1</t>
  </si>
  <si>
    <t>978-3-7398-3117-6</t>
  </si>
  <si>
    <t>Der Scrum-Reiseführer</t>
  </si>
  <si>
    <t>Herausforderungen in der Praxis meistern</t>
  </si>
  <si>
    <t>Jörg Brüggenkamp, Tobias Renk, Peter Preuss</t>
  </si>
  <si>
    <t>https://elibrary.narr.digital/book/99.125005/9783739881171</t>
  </si>
  <si>
    <t>53113-2</t>
  </si>
  <si>
    <t>978-3-7398-8113-3</t>
  </si>
  <si>
    <t>978-3-7398-3113-8</t>
  </si>
  <si>
    <t>Die Business-Toolbox</t>
  </si>
  <si>
    <t>Trainingsbuch zur Persönlichkeits- und Teamentwicklung</t>
  </si>
  <si>
    <t>Michael Mayer</t>
  </si>
  <si>
    <t>https://elibrary.narr.digital/book/99.125005/9783739881133</t>
  </si>
  <si>
    <t>53091-2</t>
  </si>
  <si>
    <t>978-3-7398-8091-4</t>
  </si>
  <si>
    <t>978-3-7398-3091-9</t>
  </si>
  <si>
    <t>Die Organisation der Zukunft</t>
  </si>
  <si>
    <t>Neue Konzepte zur Organisationsgestaltung</t>
  </si>
  <si>
    <t>https://elibrary.narr.digital/book/99.125005/9783739880914</t>
  </si>
  <si>
    <t>63512-2</t>
  </si>
  <si>
    <t>978-3-8169-8512-9</t>
  </si>
  <si>
    <t>978-3-8169-3512-4</t>
  </si>
  <si>
    <t>Effektive Arbeitsvorbereitung – Produktions- und Beschaffungslogistik</t>
  </si>
  <si>
    <t>https://elibrary.narr.digital/book/99.125005/9783816985129</t>
  </si>
  <si>
    <t>63526-2</t>
  </si>
  <si>
    <t>978-3-8169-8526-6</t>
  </si>
  <si>
    <t>978-3-8169-3526-1</t>
  </si>
  <si>
    <t>Erfolgreiche Gespräche durch aktives Zuhören</t>
  </si>
  <si>
    <t>Rolf H. Bay</t>
  </si>
  <si>
    <t>10., durchgesehene Auflage</t>
  </si>
  <si>
    <t>https://elibrary.narr.digital/book/99.125005/9783816985266</t>
  </si>
  <si>
    <t>53093-2</t>
  </si>
  <si>
    <t>978-3-7398-8093-8</t>
  </si>
  <si>
    <t>978-3-7398-3093-3</t>
  </si>
  <si>
    <t>5th edition</t>
  </si>
  <si>
    <t>https://elibrary.narr.digital/book/99.125005/9783739880938</t>
  </si>
  <si>
    <t>53097-2</t>
  </si>
  <si>
    <t>978-3-7398-8097-6</t>
  </si>
  <si>
    <t>978-3-7398-3097-1</t>
  </si>
  <si>
    <t>Ausgabe 2021</t>
  </si>
  <si>
    <t>https://elibrary.narr.digital/book/99.125005/9783739880976</t>
  </si>
  <si>
    <t>38728-2</t>
  </si>
  <si>
    <t>978-3-7720-5728-1</t>
  </si>
  <si>
    <t>978-3-7720-8728-8</t>
  </si>
  <si>
    <t>Hobbes: Die Hauptwerke</t>
  </si>
  <si>
    <t>Otfried Höffe</t>
  </si>
  <si>
    <t>http://doi.org/10.24053/9783772057281</t>
  </si>
  <si>
    <t>53013-2</t>
  </si>
  <si>
    <t>978-3-7398-8013-6</t>
  </si>
  <si>
    <t>978-3-7398-3013-1</t>
  </si>
  <si>
    <t>Human Resource Management 4.0</t>
  </si>
  <si>
    <t>Kluge Personalentscheidungen für die neue Arbeitswelt</t>
  </si>
  <si>
    <t>Michael Hesseler</t>
  </si>
  <si>
    <t>http://doi.org/10.24053/9783739880136</t>
  </si>
  <si>
    <t>53083-2</t>
  </si>
  <si>
    <t>978-3-7398-8083-9</t>
  </si>
  <si>
    <t>978-3-7398-3083-4</t>
  </si>
  <si>
    <t>Kanban</t>
  </si>
  <si>
    <t>Der agile Klassiker einfach erklärt</t>
  </si>
  <si>
    <t>Roman Simschek, Fabian Kaiser</t>
  </si>
  <si>
    <t>https://elibrary.narr.digital/book/99.125005/9783739880839</t>
  </si>
  <si>
    <t>53105-2</t>
  </si>
  <si>
    <t>978-3-7398-8105-8</t>
  </si>
  <si>
    <t>978-3-7398-3105-3</t>
  </si>
  <si>
    <t>Konzepte der Strategie</t>
  </si>
  <si>
    <t>Vladimir L. Kvint</t>
  </si>
  <si>
    <t>https://elibrary.narr.digital/book/99.125005/9783739881058</t>
  </si>
  <si>
    <t>53067-2</t>
  </si>
  <si>
    <t>978-3-7398-8067-9</t>
  </si>
  <si>
    <t>978-3-7398-3067-4</t>
  </si>
  <si>
    <t>Kostenrechnung für Arztpraxen</t>
  </si>
  <si>
    <t>Grundlagen, Methoden und Fallbeispiele</t>
  </si>
  <si>
    <t>Frank Daumann, Lev Esipovich</t>
  </si>
  <si>
    <t>https://elibrary.narr.digital/book/99.125005/9783739880679</t>
  </si>
  <si>
    <t>53068-2</t>
  </si>
  <si>
    <t>978-3-7398-8068-6</t>
  </si>
  <si>
    <t>978-3-7398-3068-1</t>
  </si>
  <si>
    <t>Kostenrechnung für öffentliche Apotheken</t>
  </si>
  <si>
    <t>https://elibrary.narr.digital/book/99.125005/9783739880686</t>
  </si>
  <si>
    <t>53115-2</t>
  </si>
  <si>
    <t>978-3-7398-8115-7</t>
  </si>
  <si>
    <t>978-3-7398-3115-2</t>
  </si>
  <si>
    <t>Mensch und Künstliche Intelligenz</t>
  </si>
  <si>
    <t>Herausforderungen für Kultur, Wirtschaft und Gesellschaft</t>
  </si>
  <si>
    <t>https://elibrary.narr.digital/book/99.125005/9783739881157</t>
  </si>
  <si>
    <t>53089-2</t>
  </si>
  <si>
    <t>978-3-7398-8089-1</t>
  </si>
  <si>
    <t>978-3-7398-3089-6</t>
  </si>
  <si>
    <t>Mitarbeitergespräche und Motivation</t>
  </si>
  <si>
    <t>Auch bei Fehlverhalten und Leistungsmängeln</t>
  </si>
  <si>
    <t>Dipl.-Betriebsw. Gunter Prollius</t>
  </si>
  <si>
    <t>https://elibrary.narr.digital/book/99.125005/9783739880891</t>
  </si>
  <si>
    <t>53124-2</t>
  </si>
  <si>
    <t>978-3-7398-8124-9</t>
  </si>
  <si>
    <t>978-3-7398-3124-4</t>
  </si>
  <si>
    <t>Multitalent Gold</t>
  </si>
  <si>
    <t>Anlegen, spekulieren, absichern</t>
  </si>
  <si>
    <t>3., vollständig überarbeitete Auflage</t>
  </si>
  <si>
    <t>https://elibrary.narr.digital/book/99.125005/9783739881249</t>
  </si>
  <si>
    <t>53127-2</t>
  </si>
  <si>
    <t>978-3-7398-8127-0</t>
  </si>
  <si>
    <t>978-3-7398-3127-5</t>
  </si>
  <si>
    <t>Personal und Organisation</t>
  </si>
  <si>
    <t>Die wichtigsten Methoden</t>
  </si>
  <si>
    <t>Stephan Teuber, Michael Nagel, Christian Mieke</t>
  </si>
  <si>
    <t>https://elibrary.narr.digital/book/99.125005/9783739881270</t>
  </si>
  <si>
    <t>53056-2</t>
  </si>
  <si>
    <t>978-3-7398-8056-3</t>
  </si>
  <si>
    <t>978-3-7398-3056-8</t>
  </si>
  <si>
    <t>Personalmanagement im Profifußball</t>
  </si>
  <si>
    <t>Spieler, Trainer und Mitarbeiter richtig entwickeln, binden und entlohnen</t>
  </si>
  <si>
    <t>Frank Daumann, Sebastian Faulstich</t>
  </si>
  <si>
    <t>https://elibrary.narr.digital/book/99.125005/9783739880563</t>
  </si>
  <si>
    <t>53069-2</t>
  </si>
  <si>
    <t>978-3-7398-8069-3</t>
  </si>
  <si>
    <t>978-3-7398-3069-8</t>
  </si>
  <si>
    <t>Product &amp; Service Portfolio Management</t>
  </si>
  <si>
    <t>A user´s guide to challenge your business field structure</t>
  </si>
  <si>
    <t xml:space="preserve"> Andreas Jede</t>
  </si>
  <si>
    <t>https://elibrary.narr.digital/book/99.125005/9783739880693</t>
  </si>
  <si>
    <t>53082-2</t>
  </si>
  <si>
    <t>978-3-7398-8082-2</t>
  </si>
  <si>
    <t>978-3-7398-3082-7</t>
  </si>
  <si>
    <t>Professionell telefonieren</t>
  </si>
  <si>
    <t>Alles, was Sie wissen müssen</t>
  </si>
  <si>
    <t>Agathe Maria Gandaa</t>
  </si>
  <si>
    <t>2., korrigierte Auflage</t>
  </si>
  <si>
    <t>https://elibrary.narr.digital/book/99.125005/9783739880822</t>
  </si>
  <si>
    <t>53099-2</t>
  </si>
  <si>
    <t>978-3-7398-8099-0</t>
  </si>
  <si>
    <t>978-3-7398-3099-5</t>
  </si>
  <si>
    <t>Projektdiagnose</t>
  </si>
  <si>
    <t>Gero Lomnitz</t>
  </si>
  <si>
    <t>https://elibrary.narr.digital/book/99.125005/9783739880990</t>
  </si>
  <si>
    <t>53118-2</t>
  </si>
  <si>
    <t>978-3-7398-8118-8</t>
  </si>
  <si>
    <t>978-3-7398-3118-3</t>
  </si>
  <si>
    <t>Roadmap durch die VUCA-Welt</t>
  </si>
  <si>
    <t>Für Führungskräfte, Scrum Master und Agile Coaches</t>
  </si>
  <si>
    <t>Dennis Willkomm</t>
  </si>
  <si>
    <t>https://elibrary.narr.digital/book/99.125005/9783739881188</t>
  </si>
  <si>
    <t>53111-2</t>
  </si>
  <si>
    <t>978-3-7398-8111-9</t>
  </si>
  <si>
    <t>978-3-7398-3111-4</t>
  </si>
  <si>
    <t>Schreiben in Projekten</t>
  </si>
  <si>
    <t>Von der Leistungsbeschreibung bis zum Abschlussbericht</t>
  </si>
  <si>
    <t>https://elibrary.narr.digital/book/99.125005/9783739881119</t>
  </si>
  <si>
    <t>53112-2</t>
  </si>
  <si>
    <t>978-3-7398-8112-6</t>
  </si>
  <si>
    <t>978-3-7398-3112-1</t>
  </si>
  <si>
    <t>SCRUM</t>
  </si>
  <si>
    <t>Das Erfolgsphänomen einfach erklärt</t>
  </si>
  <si>
    <t>3., uberarbeitete Auflage</t>
  </si>
  <si>
    <t>Agile Heroes</t>
  </si>
  <si>
    <t>https://elibrary.narr.digital/book/99.125005/9783739881126</t>
  </si>
  <si>
    <t>53070-2</t>
  </si>
  <si>
    <t>978-3-7398-8070-9</t>
  </si>
  <si>
    <t>978-3-7398-3070-4</t>
  </si>
  <si>
    <t>Von harten Hunden und arroganten Giraffen</t>
  </si>
  <si>
    <t>Der richtige Umgang mit Menschen im Beruf und im Alltag</t>
  </si>
  <si>
    <t>Nello Gaspardo</t>
  </si>
  <si>
    <t>https://elibrary.narr.digital/book/99.125005/9783739880709</t>
  </si>
  <si>
    <t>53085-2</t>
  </si>
  <si>
    <t>978-3-7398-8085-3</t>
  </si>
  <si>
    <t>978-3-7398-3085-8</t>
  </si>
  <si>
    <t>Lean Startup</t>
  </si>
  <si>
    <t>Wie man agil ein eigenes Unternehmen aufbaut</t>
  </si>
  <si>
    <t>53084-2</t>
  </si>
  <si>
    <t>978-3-7398-8084-6</t>
  </si>
  <si>
    <t>978-3-7398-3084-1</t>
  </si>
  <si>
    <t>OKR</t>
  </si>
  <si>
    <t>Die Erfolgsmethode von Google einfach erklärt</t>
  </si>
  <si>
    <t>1. Auflage 2019</t>
  </si>
  <si>
    <t>53026-2</t>
  </si>
  <si>
    <t>978-3-7398-8026-6</t>
  </si>
  <si>
    <t>978-3-7398-3026-1</t>
  </si>
  <si>
    <t>Das faire Arbeitszeugnis</t>
  </si>
  <si>
    <t>Wie man der Wahrheitspflicht und dem Wohlwollen gleichermaßen Rechnung trägt</t>
  </si>
  <si>
    <t>https://elibrary.narr.digital/book/99.125005/9783739880266</t>
  </si>
  <si>
    <t>53024-2</t>
  </si>
  <si>
    <t>978-3-7398-8024-2</t>
  </si>
  <si>
    <t>978-3-7398-3024-7</t>
  </si>
  <si>
    <t>German Profit Taxes</t>
  </si>
  <si>
    <t>Christoph Freichel, Gernot Brähler, Christian Lösel, Andreas Krenzin</t>
  </si>
  <si>
    <t>6th Edition</t>
  </si>
  <si>
    <t>https://elibrary.narr.digital/book/99.125005/9783739880242</t>
  </si>
  <si>
    <t>53034-2</t>
  </si>
  <si>
    <t>978-3-7398-8034-1</t>
  </si>
  <si>
    <t>978-3-7398-3034-6</t>
  </si>
  <si>
    <t>Ausgabe 2020</t>
  </si>
  <si>
    <t>https://elibrary.narr.digital/book/99.125005/9783739880341</t>
  </si>
  <si>
    <t>53049-2</t>
  </si>
  <si>
    <t>978-3-7398-8049-5</t>
  </si>
  <si>
    <t>978-3-7398-3049-0</t>
  </si>
  <si>
    <t>Guide für Businesstrainer</t>
  </si>
  <si>
    <t>Methodisch-didaktische Grundlagen, die auch in der Zukunft Bestand haben</t>
  </si>
  <si>
    <t>https://elibrary.narr.digital/book/99.125005/9783739880495</t>
  </si>
  <si>
    <t>53046-2</t>
  </si>
  <si>
    <t>978-3-7398-8046-4</t>
  </si>
  <si>
    <t>978-3-7398-3046-9</t>
  </si>
  <si>
    <t>Hexendoktor, Sniper oder Sexgöttin</t>
  </si>
  <si>
    <t>Wie Unternehmen die Zusammenarbeit mit Influencern optimieren</t>
  </si>
  <si>
    <t>Frederik Weinert</t>
  </si>
  <si>
    <t>https://elibrary.narr.digital/book/99.125005/9783739880464</t>
  </si>
  <si>
    <t>53032-2</t>
  </si>
  <si>
    <t>978-3-7398-8032-7</t>
  </si>
  <si>
    <t>978-3-7398-3032-2</t>
  </si>
  <si>
    <t>Internationales Management</t>
  </si>
  <si>
    <t>Eine personalwirtschaftliche Perspektive</t>
  </si>
  <si>
    <t>Wilhelm Schmeisser, Irene E. Rath</t>
  </si>
  <si>
    <t>https://elibrary.narr.digital/book/99.125005/9783739880327</t>
  </si>
  <si>
    <t>53028-2</t>
  </si>
  <si>
    <t>978-3-7398-8028-0</t>
  </si>
  <si>
    <t>978-3-7398-3028-5</t>
  </si>
  <si>
    <t>Management Accounting</t>
  </si>
  <si>
    <t>https://elibrary.narr.digital/book/99.125005/9783739880280</t>
  </si>
  <si>
    <t>53058-2</t>
  </si>
  <si>
    <t>978-3-7398-8058-7</t>
  </si>
  <si>
    <t>978-3-7398-3058-2</t>
  </si>
  <si>
    <t>PRINCE2</t>
  </si>
  <si>
    <t>Die Erfolgsmethode einfach erklärt. Version 2017</t>
  </si>
  <si>
    <t>Fabian Kaiser, Roman Simschek</t>
  </si>
  <si>
    <t>https://elibrary.narr.digital/book/99.125005/9783739880587</t>
  </si>
  <si>
    <t>53043-2</t>
  </si>
  <si>
    <t>978-3-7398-8043-3</t>
  </si>
  <si>
    <t>978-3-7398-3043-8</t>
  </si>
  <si>
    <t>Projektmanagement</t>
  </si>
  <si>
    <t>Zielgerichtet. Effizient. Klar.</t>
  </si>
  <si>
    <t>Marcus Schulz</t>
  </si>
  <si>
    <t>https://elibrary.narr.digital/book/99.125005/9783739880433</t>
  </si>
  <si>
    <t>63481-2</t>
  </si>
  <si>
    <t>978-3-8169-8481-8</t>
  </si>
  <si>
    <t>978-3-8169-3481-3</t>
  </si>
  <si>
    <t>Der Rentenberater</t>
  </si>
  <si>
    <t>inkl. Rentenpaket 2019, Neuregelungen 2018, Flexi-Rente 2017 und Rentenpaket 2014</t>
  </si>
  <si>
    <t>https://elibrary.narr.digital/book/99.125005/9783816984818</t>
  </si>
  <si>
    <t>53035-2</t>
  </si>
  <si>
    <t>978-3-7398-8035-8</t>
  </si>
  <si>
    <t>978-3-7398-3035-3</t>
  </si>
  <si>
    <t>Zeitbewusstes Projektmanagement im Personalbereich</t>
  </si>
  <si>
    <t>https://elibrary.narr.digital/book/99.125005/9783739880358</t>
  </si>
  <si>
    <t>53036-2</t>
  </si>
  <si>
    <t>978-3-7398-8036-5</t>
  </si>
  <si>
    <t>978-3-7398-3036-0</t>
  </si>
  <si>
    <t>Agile Rules</t>
  </si>
  <si>
    <t>Bauwesen</t>
  </si>
  <si>
    <t>978-3-381-00001-2</t>
  </si>
  <si>
    <t>978-3-381-00002-9</t>
  </si>
  <si>
    <t>978-3-381-00003-6</t>
  </si>
  <si>
    <t>978-3-381-00004-3</t>
  </si>
  <si>
    <t>978-3-381-00005-0</t>
  </si>
  <si>
    <t>978-3-381-00006-7</t>
  </si>
  <si>
    <t>978-3-381-00007-4</t>
  </si>
  <si>
    <t>978-3-381-00008-1</t>
  </si>
  <si>
    <t>978-3-381-00009-8</t>
  </si>
  <si>
    <t>978-3-381-00010-4</t>
  </si>
  <si>
    <t>978-3-381-00011-1</t>
  </si>
  <si>
    <t>18460-2</t>
  </si>
  <si>
    <t>978-3-8233-9460-0</t>
  </si>
  <si>
    <t>9783823394600</t>
  </si>
  <si>
    <t>978-3-8233-8460-1</t>
  </si>
  <si>
    <t>Activating and Engaging Learners and Teachers</t>
  </si>
  <si>
    <t>Perspectives for English Language Education</t>
  </si>
  <si>
    <t/>
  </si>
  <si>
    <t>Carmen Amerstorfer, Max von Blanckenburg</t>
  </si>
  <si>
    <t>AAA - Arbeiten aus Anglistik und Amerikanistik</t>
  </si>
  <si>
    <t>27</t>
  </si>
  <si>
    <t>http://doi.org/10.24053/9783823394600</t>
  </si>
  <si>
    <t>18445-2</t>
  </si>
  <si>
    <t>978-3-8233-9445-7</t>
  </si>
  <si>
    <t>9783823394457</t>
  </si>
  <si>
    <t>978-3-8233-8445-8</t>
  </si>
  <si>
    <t>Approaches to Anglophone Literatures and Cultures</t>
  </si>
  <si>
    <t>Of Borderlands, Translation Zones, Practices and Forms</t>
  </si>
  <si>
    <t>Eva Ulrike Pirker</t>
  </si>
  <si>
    <t>narr STUDIENBÜCHER LITERATUR- UND KULTURWISSENSCHAFT</t>
  </si>
  <si>
    <t>http://doi.org/10.24053/9783823394457</t>
  </si>
  <si>
    <t>18595-2</t>
  </si>
  <si>
    <t>978-3-8233-9595-9</t>
  </si>
  <si>
    <t>9783823395959</t>
  </si>
  <si>
    <t>978-3-8233-8595-0</t>
  </si>
  <si>
    <t>Dimensionen digitaler Lehre in der universitären Fremdsprachenlehrkräftebildung</t>
  </si>
  <si>
    <t>Leo Will, Jürgen Kurtz, Tamara Zeyer, Hélène Martinez</t>
  </si>
  <si>
    <t>http://doi.org/10.24053/9783823395959</t>
  </si>
  <si>
    <t>18444-2</t>
  </si>
  <si>
    <t>978-3-8233-9444-0</t>
  </si>
  <si>
    <t>9783823394440</t>
  </si>
  <si>
    <t>978-3-8233-8444-1</t>
  </si>
  <si>
    <t>From Panem to the Pandemic: An Introduction to Cultural Studies</t>
  </si>
  <si>
    <t>Michael Butter</t>
  </si>
  <si>
    <t>http://doi.org/10.24053/9783823394440</t>
  </si>
  <si>
    <t>18596-2</t>
  </si>
  <si>
    <t>978-3-8233-9596-6</t>
  </si>
  <si>
    <t>9783823395966</t>
  </si>
  <si>
    <t>978-3-8233-8596-7</t>
  </si>
  <si>
    <t>Mehrsprachigkeitslernen im fremdsprachlichen Literaturunterricht</t>
  </si>
  <si>
    <t>Eine empirische Studie zum Einsatz englisch-spanischer Chicano/a-Texte im Englischunterricht der Sekundarstufe II</t>
  </si>
  <si>
    <t>Nevena Stamenkovic</t>
  </si>
  <si>
    <t>http://doi.org/10.24053/9783823395966</t>
  </si>
  <si>
    <t>18571-2</t>
  </si>
  <si>
    <t>978-3-8233-9571-3</t>
  </si>
  <si>
    <t>9783823395713</t>
  </si>
  <si>
    <t>978-3-8233-8571-4</t>
  </si>
  <si>
    <t>Moderne Fremdsprachen: Englisch</t>
  </si>
  <si>
    <t>Spannende Fakten für angehende Lehrkräfte</t>
  </si>
  <si>
    <t>Silke Fischer, Christoph Fischer</t>
  </si>
  <si>
    <t>17</t>
  </si>
  <si>
    <t>http://doi.org/10.24053/9783823395713</t>
  </si>
  <si>
    <t>18604-2</t>
  </si>
  <si>
    <t>978-3-8233-9604-8</t>
  </si>
  <si>
    <t>9783823396048</t>
  </si>
  <si>
    <t>978-3-8233-8604-9</t>
  </si>
  <si>
    <t>Power in Language, Culture, Literature and Education</t>
  </si>
  <si>
    <t>Perspectives of English Studies</t>
  </si>
  <si>
    <t>Marta Degani, Werner Delanoy</t>
  </si>
  <si>
    <t>28</t>
  </si>
  <si>
    <t>http://doi.org/10.24053/9783823396048</t>
  </si>
  <si>
    <t>18577-2</t>
  </si>
  <si>
    <t>978-3-8233-9577-5</t>
  </si>
  <si>
    <t>9783823395775</t>
  </si>
  <si>
    <t>978-3-8233-8577-6</t>
  </si>
  <si>
    <t>Schriftliche Sprachmittlung im Englischunterricht der gymnasialen Oberstufe</t>
  </si>
  <si>
    <t>Leonhard Krombach</t>
  </si>
  <si>
    <t>http://doi.org/10.24053/9783823395775</t>
  </si>
  <si>
    <t>18611-2</t>
  </si>
  <si>
    <t>978-3-8233-9611-8</t>
  </si>
  <si>
    <t>9783823396118</t>
  </si>
  <si>
    <t>978-3-8233-8611-7</t>
  </si>
  <si>
    <t>The Linguistic Toolkit for Teachers of English</t>
  </si>
  <si>
    <t>Discovering the Value of Linguistics for Foreign Language Teaching</t>
  </si>
  <si>
    <t>Rolf Kreyer</t>
  </si>
  <si>
    <t>http://doi.org/10.24053/9783823396118</t>
  </si>
  <si>
    <t>9783816985464</t>
  </si>
  <si>
    <t>Susanne Gieler-Breßmer</t>
  </si>
  <si>
    <t>Kolloquium Parkbauten (KPB)</t>
  </si>
  <si>
    <t>10</t>
  </si>
  <si>
    <t>http://doi.org/10.24053/9783816985464</t>
  </si>
  <si>
    <t>9783816985457</t>
  </si>
  <si>
    <t>Christian Moormann, Carola Vogt-Breyer</t>
  </si>
  <si>
    <t>Kolloquium Bauen in Boden und Fels</t>
  </si>
  <si>
    <t>13</t>
  </si>
  <si>
    <t>http://doi.org/10.24053/9783816985457</t>
  </si>
  <si>
    <t>63554-2</t>
  </si>
  <si>
    <t>978-3-8169-8554-9</t>
  </si>
  <si>
    <t>9783816985549</t>
  </si>
  <si>
    <t>978-3-8169-3554-4</t>
  </si>
  <si>
    <t>2. Fachkongress Digitale Transformation im Lebenszyklus der Verkehrsinfrastruktur</t>
  </si>
  <si>
    <t>Jürgen Krieger,  Technische Akademie Esslingen e. V.</t>
  </si>
  <si>
    <t>http://doi.org/10.24053/9783816985549</t>
  </si>
  <si>
    <t>63555-2</t>
  </si>
  <si>
    <t>978-3-8169-8555-6</t>
  </si>
  <si>
    <t>9783816985556</t>
  </si>
  <si>
    <t>978-3-8169-3555-1</t>
  </si>
  <si>
    <t>3. Kolloquium Straßenbau in der Praxis</t>
  </si>
  <si>
    <t>Planen, Bauen, Erhalten, Betreiben unter den Aspekten von Nachhaltigkeit und Digitalisierung  Tagungshandbuch 2023</t>
  </si>
  <si>
    <t>Kolloquium Straßenbau in der Praxis</t>
  </si>
  <si>
    <t>http://doi.org/10.24053/9783816985556</t>
  </si>
  <si>
    <t>63549-2</t>
  </si>
  <si>
    <t>978-3-8169-0125-9</t>
  </si>
  <si>
    <t>9783816901259</t>
  </si>
  <si>
    <t>978-3-8169-3549-0</t>
  </si>
  <si>
    <t>5. Brückenkolloquium</t>
  </si>
  <si>
    <t>Fachtagung für Beurteilung, Planung, Bau, Instandhaltung und Betrieb von Brücken</t>
  </si>
  <si>
    <t>Bernd Isecke, Jürgen Krieger</t>
  </si>
  <si>
    <t>Brückenkolloquium</t>
  </si>
  <si>
    <t>5</t>
  </si>
  <si>
    <t>http://doi.org/10.24053/9783816901259</t>
  </si>
  <si>
    <t>63558-2</t>
  </si>
  <si>
    <t>978-3-8169-8558-7</t>
  </si>
  <si>
    <t>9783816985587</t>
  </si>
  <si>
    <t>978-3-8169-3558-2</t>
  </si>
  <si>
    <t>7. Kolloquium Trinkwasserspeicherung in der Praxis</t>
  </si>
  <si>
    <t>Manfred Breitbach</t>
  </si>
  <si>
    <t>http://doi.org/10.24053/9783816985587</t>
  </si>
  <si>
    <t>63556-2</t>
  </si>
  <si>
    <t>978-3-8169-8556-3</t>
  </si>
  <si>
    <t>9783816985563</t>
  </si>
  <si>
    <t>978-3-8169-3556-8</t>
  </si>
  <si>
    <t>8. Kolloquium Erhaltung von Bauwerken</t>
  </si>
  <si>
    <t>Beurteilung, Instandsetzung und Denkmalpflege von Bauwerken Tagungshandbuch 2023</t>
  </si>
  <si>
    <t>Michael Raupach, Bernd Schwamborn, Lars Wolff</t>
  </si>
  <si>
    <t>Kolloquium Erhaltung von Bauwerken</t>
  </si>
  <si>
    <t>http://doi.org/10.24053/9783816985563</t>
  </si>
  <si>
    <t>63552-2</t>
  </si>
  <si>
    <t>978-3-8169-8552-5</t>
  </si>
  <si>
    <t>9783816985525</t>
  </si>
  <si>
    <t>978-3-8169-3552-0</t>
  </si>
  <si>
    <t>Barrierefreiheit im öffentlichen Verkehrsraum</t>
  </si>
  <si>
    <t>Grundlagen – Planung – Bauausführung</t>
  </si>
  <si>
    <t>Edgar Theurer, Amine Stirner</t>
  </si>
  <si>
    <t>1.Auflage</t>
  </si>
  <si>
    <t>Wissen und Praxis</t>
  </si>
  <si>
    <t>http://doi.org/10.24053/9783816985525</t>
  </si>
  <si>
    <t>1050-2</t>
  </si>
  <si>
    <t>978-3-381-10502-1</t>
  </si>
  <si>
    <t>9783381105021</t>
  </si>
  <si>
    <t>978-3-381-10501-4</t>
  </si>
  <si>
    <t>Berufsbezogene Sprache der Lehrenden im Fremd- und Zweitsprachenunterricht</t>
  </si>
  <si>
    <t>Arbeitspapiere der 43. Frühjahrskonferenz zur Erforschung des Fremdsprachenunterrichts</t>
  </si>
  <si>
    <t>http://doi.org/10.24053/9783381105021</t>
  </si>
  <si>
    <t>18622-2</t>
  </si>
  <si>
    <t>978-3-8233-9622-2</t>
  </si>
  <si>
    <t>9783823396222</t>
  </si>
  <si>
    <t>978-3-8233-8622-3</t>
  </si>
  <si>
    <t>Die intersektionale Wirkung von Geschlecht und Gender bei Französisch- und Spanischlernenden in Jahrgangsstufe 9</t>
  </si>
  <si>
    <t>Eine empirische Studie zu multiplen Einflussfaktoren auf die fremdsprachliche Leistung</t>
  </si>
  <si>
    <t>Patricia Uhl</t>
  </si>
  <si>
    <t>http://doi.org/10.24053/9783823396222</t>
  </si>
  <si>
    <t>18593-2</t>
  </si>
  <si>
    <t>978-3-8233-9593-5</t>
  </si>
  <si>
    <t>9783823395935</t>
  </si>
  <si>
    <t>978-3-8233-8593-6</t>
  </si>
  <si>
    <t>El español y el alemán en contraste y sus implicaciones didácticas</t>
  </si>
  <si>
    <t>Nuevas aportaciones desde la gramática, la traducción y la lingüística de corpus</t>
  </si>
  <si>
    <t>Ferran Robles i Sabater, Kathrin Siebold</t>
  </si>
  <si>
    <t>26</t>
  </si>
  <si>
    <t>http://doi.org/10.24053/9783823395935</t>
  </si>
  <si>
    <t>18623-2</t>
  </si>
  <si>
    <t>978-3-8233-9623-9</t>
  </si>
  <si>
    <t>9783823396239</t>
  </si>
  <si>
    <t>978-3-8233-8623-0</t>
  </si>
  <si>
    <t>Emotionales Erleben der mündlichen Fehlerkorrektur</t>
  </si>
  <si>
    <t>Eine Einschätzung von Lernenden im Französischunterricht</t>
  </si>
  <si>
    <t>Jennifer Wengler</t>
  </si>
  <si>
    <t>29</t>
  </si>
  <si>
    <t>http://doi.org/10.24053/9783823396239</t>
  </si>
  <si>
    <t>18618-2</t>
  </si>
  <si>
    <t>978-3-8233-9618-5</t>
  </si>
  <si>
    <t>9783823396185</t>
  </si>
  <si>
    <t>978-3-8233-8618-6</t>
  </si>
  <si>
    <t>Französischlernen mit Lese-Rechtschreib-Schwierigkeiten</t>
  </si>
  <si>
    <t>Eine qualitative Studie im Unterricht der Sekundarstufen I und II</t>
  </si>
  <si>
    <t>Sophie Engelen</t>
  </si>
  <si>
    <t>http://doi.org/10.24053/9783823396185</t>
  </si>
  <si>
    <t>18578-2</t>
  </si>
  <si>
    <t>978-3-8233-9578-2</t>
  </si>
  <si>
    <t>9783823395782</t>
  </si>
  <si>
    <t>978-3-8233-8578-3</t>
  </si>
  <si>
    <t>Geschichte und Gegenwart der romanistischen Fachdidaktik und Lehrkräftebildung</t>
  </si>
  <si>
    <t>25</t>
  </si>
  <si>
    <t>http://doi.org/10.24053/9783823395782</t>
  </si>
  <si>
    <t>18587-2</t>
  </si>
  <si>
    <t>978-3-8233-9587-4</t>
  </si>
  <si>
    <t>9783823395874</t>
  </si>
  <si>
    <t>978-3-8233-8587-5</t>
  </si>
  <si>
    <t>Gesichtskritische Episoden in Gruppenarbeitsphasen</t>
  </si>
  <si>
    <t>Interaktionen unter Lernenden in einem aufgaben- und inhaltsbasierten DaF-Unterricht</t>
  </si>
  <si>
    <t>Olga Czyzak</t>
  </si>
  <si>
    <t>http://doi.org/10.24053/9783823395874</t>
  </si>
  <si>
    <t>1024-2</t>
  </si>
  <si>
    <t>978-3-381-10242-6</t>
  </si>
  <si>
    <t>9783381102426</t>
  </si>
  <si>
    <t>978-3-381-10241-9</t>
  </si>
  <si>
    <t>Kompendium Fachdidaktik Romanistik. Französisch – Italienisch – Spanisch</t>
  </si>
  <si>
    <t>Band  I: Grundlagen</t>
  </si>
  <si>
    <t>30</t>
  </si>
  <si>
    <t>http://doi.org/10.24053/9783381102426</t>
  </si>
  <si>
    <t>18588-2</t>
  </si>
  <si>
    <t>978-3-8233-9588-1</t>
  </si>
  <si>
    <t>9783823395881</t>
  </si>
  <si>
    <t>978-3-8233-8588-2</t>
  </si>
  <si>
    <t>Novas perspetivas na didática do português como língua adicional: políticas educacionais – currículos – aplicações</t>
  </si>
  <si>
    <t>Neue Perspektiven für die Didaktik des Portugiesischen als Fremd-, Zweit- und Herkunftssprache: Bildungspolitische Aspekte – Curricula – Praxisbeispiele</t>
  </si>
  <si>
    <t>Daniel Reimann, Christian Koch</t>
  </si>
  <si>
    <t>33</t>
  </si>
  <si>
    <t>http://doi.org/10.24053/9783823395881</t>
  </si>
  <si>
    <t>18599-2</t>
  </si>
  <si>
    <t>978-3-8233-9599-7</t>
  </si>
  <si>
    <t>9783823395997</t>
  </si>
  <si>
    <t>978-3-8233-8599-8</t>
  </si>
  <si>
    <t>Produktiver und rezeptiver Grammatikerwerb im schulischen Italienischunterricht</t>
  </si>
  <si>
    <t>Katrin Schmiderer</t>
  </si>
  <si>
    <t>http://doi.org/10.24053/9783823395997</t>
  </si>
  <si>
    <t>18409-2</t>
  </si>
  <si>
    <t>978-3-8233-9409-9</t>
  </si>
  <si>
    <t>9783823394099</t>
  </si>
  <si>
    <t>978-3-8233-8409-0</t>
  </si>
  <si>
    <t>Sprache im Fachunterricht</t>
  </si>
  <si>
    <t>Eine Einführung in Deutsch als Zweitsprache und sprachbewussten Unterricht</t>
  </si>
  <si>
    <t>Magdalena Michalak, Valerie Lemke, Marius Goeke</t>
  </si>
  <si>
    <t>2., vollständig überarbeitete und aktualisierte Auflage</t>
  </si>
  <si>
    <t>http://doi.org/10.24053/9783823394099</t>
  </si>
  <si>
    <t>1035-2</t>
  </si>
  <si>
    <t>978-3-381-10352-2</t>
  </si>
  <si>
    <t>9783381103522</t>
  </si>
  <si>
    <t>978-3-381-10351-5</t>
  </si>
  <si>
    <t>Wörternetze chinesischer Deutschlernender</t>
  </si>
  <si>
    <t>Eine empirische Eyetracking-Untersuchung zum Wortschatzlernen mit unterschiedlichen Medien von chinesischen DaF-Lernenden auf der Niveaustufe A2</t>
  </si>
  <si>
    <t>Yibo Min</t>
  </si>
  <si>
    <t>http://doi.org/10.24053/9783381103522</t>
  </si>
  <si>
    <t>18594-2</t>
  </si>
  <si>
    <t>978-3-8233-9594-2</t>
  </si>
  <si>
    <t>9783823395942</t>
  </si>
  <si>
    <t>978-3-8233-8594-3</t>
  </si>
  <si>
    <t>„Die bloße Macht des Raums“ – Detailrealismus und Topographie in Theodor Fontanes L'Adultera</t>
  </si>
  <si>
    <t>Maria Schellstede</t>
  </si>
  <si>
    <t>87</t>
  </si>
  <si>
    <t>http://doi.org/10.24053/9783823395942</t>
  </si>
  <si>
    <t>18518-2</t>
  </si>
  <si>
    <t>978-3-8233-9518-8</t>
  </si>
  <si>
    <t>9783823395188</t>
  </si>
  <si>
    <t>978-3-8233-8518-9</t>
  </si>
  <si>
    <t>Brückenschläge</t>
  </si>
  <si>
    <t>Linguistik an den Schnittstellen</t>
  </si>
  <si>
    <t>Sarah Brommer, Kersten Sven Roth, Jürgen Spitzmüller</t>
  </si>
  <si>
    <t>583</t>
  </si>
  <si>
    <t>http://doi.org/10.24053/9783823395188</t>
  </si>
  <si>
    <t>1036-2</t>
  </si>
  <si>
    <t>978-3-381-10362-1</t>
  </si>
  <si>
    <t>9783381103621</t>
  </si>
  <si>
    <t>978-3-381-10361-4</t>
  </si>
  <si>
    <t>Denkstile und Paradigmen im literarischen Wandel</t>
  </si>
  <si>
    <t>Hermann Gätje</t>
  </si>
  <si>
    <t>8</t>
  </si>
  <si>
    <t>http://doi.org/10.36198/9783381103621</t>
  </si>
  <si>
    <t>1027-2</t>
  </si>
  <si>
    <t>978-3-381-10272-3</t>
  </si>
  <si>
    <t>9783381102723</t>
  </si>
  <si>
    <t>978-3-381-10271-6</t>
  </si>
  <si>
    <t>Diskursmarker im schriftlichen Standard</t>
  </si>
  <si>
    <t>Status, Formen und Funktionen</t>
  </si>
  <si>
    <t>Lisa Soder</t>
  </si>
  <si>
    <t>6</t>
  </si>
  <si>
    <t>http://doi.org/10.24053/9783381102723</t>
  </si>
  <si>
    <t>38794-2</t>
  </si>
  <si>
    <t>978-3-7720-5794-6</t>
  </si>
  <si>
    <t>9783772057946</t>
  </si>
  <si>
    <t>978-3-7720-8794-3</t>
  </si>
  <si>
    <t>Europadiskurse in der Gegenwartsliteratur des vergangenen Jahrzehnts</t>
  </si>
  <si>
    <t>9</t>
  </si>
  <si>
    <t>http://doi.org/10.24053/9783772057946</t>
  </si>
  <si>
    <t>18570-2</t>
  </si>
  <si>
    <t>978-3-8233-9570-6</t>
  </si>
  <si>
    <t>9783823395706</t>
  </si>
  <si>
    <t>978-3-8233-8570-7</t>
  </si>
  <si>
    <t>Feministisch lesen</t>
  </si>
  <si>
    <t>Eine Einführung mit Lektüretools und Textbeispielen</t>
  </si>
  <si>
    <t>Katja Kauer</t>
  </si>
  <si>
    <t>http://doi.org/10.24053/9783823395706</t>
  </si>
  <si>
    <t>38790-2</t>
  </si>
  <si>
    <t>978-3-7720-5790-8</t>
  </si>
  <si>
    <t>9783772057908</t>
  </si>
  <si>
    <t>978-3-7720-8790-5</t>
  </si>
  <si>
    <t>Konstruktion und Manifestation von ‚Frauenmystik’</t>
  </si>
  <si>
    <t>Rezeptionsdynamiken in der oberdeutschen Überlieferung des Liber specialis gratiae</t>
  </si>
  <si>
    <t>Linus Ubl</t>
  </si>
  <si>
    <t>78</t>
  </si>
  <si>
    <t>http://doi.org/10.24053/9783772057908</t>
  </si>
  <si>
    <t>38783-2</t>
  </si>
  <si>
    <t>978-3-7720-5783-0</t>
  </si>
  <si>
    <t>9783772057830</t>
  </si>
  <si>
    <t>978-3-7720-8783-7</t>
  </si>
  <si>
    <t>Mehrsprachigkeit in der Literatur</t>
  </si>
  <si>
    <t>Das probeweise Einführen neuer Spielregeln</t>
  </si>
  <si>
    <t>Áine McMurtry, Barbara Siller, Sandra Vlasta</t>
  </si>
  <si>
    <t>http://doi.org/10.24053/9783772057830</t>
  </si>
  <si>
    <t>18614-2</t>
  </si>
  <si>
    <t>978-3-8233-9614-7</t>
  </si>
  <si>
    <t>9783823396147</t>
  </si>
  <si>
    <t>978-3-8233-8614-8</t>
  </si>
  <si>
    <t>Metapherntheorie und Konstruktionsgrammatik</t>
  </si>
  <si>
    <t>Ein vierdimensionaler Ansatz zur Analyse von Metaphern und metaphorischen Konstruktionen</t>
  </si>
  <si>
    <t>Bin Zhang</t>
  </si>
  <si>
    <t>586</t>
  </si>
  <si>
    <t>http://doi.org/10.24053/9783823396147</t>
  </si>
  <si>
    <t>18602-2</t>
  </si>
  <si>
    <t>978-3-8233-9602-4</t>
  </si>
  <si>
    <t>9783823396024</t>
  </si>
  <si>
    <t>978-3-8233-8602-5</t>
  </si>
  <si>
    <t>Neue Entwicklungen in der Korpuslandschaft der Germanistik</t>
  </si>
  <si>
    <t>Beiträge zur IDS-Methodenmesse 2022</t>
  </si>
  <si>
    <t>Marc Kupietz, Thomas Schmidt</t>
  </si>
  <si>
    <t>11</t>
  </si>
  <si>
    <t>http://doi.org/10.24053/9783823396024</t>
  </si>
  <si>
    <t>18608-2</t>
  </si>
  <si>
    <t>978-3-8233-9608-6</t>
  </si>
  <si>
    <t>9783823396086</t>
  </si>
  <si>
    <t>978-3-8233-8608-7</t>
  </si>
  <si>
    <t>Pragmatische Marker mit "sagen"</t>
  </si>
  <si>
    <t>Funktion – Verfestigung – Phonetik</t>
  </si>
  <si>
    <t>Arne Zeschel, Ralf Knöbl, Christiane Fellert, Nora Müller, Fabian Brackhane</t>
  </si>
  <si>
    <t>http://doi.org/10.24053/9783823396086</t>
  </si>
  <si>
    <t>38791-2</t>
  </si>
  <si>
    <t>978-3-7720-5791-5</t>
  </si>
  <si>
    <t>9783772057915</t>
  </si>
  <si>
    <t>978-3-7720-8791-2</t>
  </si>
  <si>
    <t>Pretend Reading: Vorschulkinder „lesen vor“</t>
  </si>
  <si>
    <t>Implizites Wissen und Textproduktion am Ende des Kindergartenalters</t>
  </si>
  <si>
    <t>Kristina Strozyk</t>
  </si>
  <si>
    <t>2</t>
  </si>
  <si>
    <t>http://doi.org/10.24053/9783772057915</t>
  </si>
  <si>
    <t>38792-2</t>
  </si>
  <si>
    <t>978-3-7720-5792-2</t>
  </si>
  <si>
    <t>9783772057922</t>
  </si>
  <si>
    <t>978-3-7720-8792-9</t>
  </si>
  <si>
    <t>Rosenkränze, Marienmäntel und Seelenhäuser</t>
  </si>
  <si>
    <t>Gebets- und Andachtsübungen des Spätmittelalters zwischen Bildrede, Immersion und Figuration</t>
  </si>
  <si>
    <t>79</t>
  </si>
  <si>
    <t>http://doi.org/10.24053/9783772057922</t>
  </si>
  <si>
    <t>18497-2</t>
  </si>
  <si>
    <t>978-3-8233-9497-6</t>
  </si>
  <si>
    <t>9783823394976</t>
  </si>
  <si>
    <t>978-3-8233-8497-7</t>
  </si>
  <si>
    <t>Sprachliche Variation</t>
  </si>
  <si>
    <t>Florian Busch, Christian Efing</t>
  </si>
  <si>
    <t>12</t>
  </si>
  <si>
    <t>http://doi.org/10.24053/9783823394976</t>
  </si>
  <si>
    <t>18612-2</t>
  </si>
  <si>
    <t>978-3-8233-9612-3</t>
  </si>
  <si>
    <t>9783823396123</t>
  </si>
  <si>
    <t>978-3-8233-8612-4</t>
  </si>
  <si>
    <t>Zeitlichkeit in der Textkommunikation</t>
  </si>
  <si>
    <t>Steffen Pappert, Kersten Sven Roth</t>
  </si>
  <si>
    <t>24</t>
  </si>
  <si>
    <t>http://doi.org/10.24053/9783823396123</t>
  </si>
  <si>
    <t>18579-2</t>
  </si>
  <si>
    <t>978-3-8233-9579-9</t>
  </si>
  <si>
    <t>978-3-8233-8579-0</t>
  </si>
  <si>
    <t>Computerlinguistische Methoden für die Digital Humanities</t>
  </si>
  <si>
    <t>Eine Einführung für Geisteswissenschaftler:innen</t>
  </si>
  <si>
    <t>http://doi.org/10.24053/9783823395799</t>
  </si>
  <si>
    <t>18580-2</t>
  </si>
  <si>
    <t>978-3-8233-9580-5</t>
  </si>
  <si>
    <t>9783823395805</t>
  </si>
  <si>
    <t>978-3-8233-8580-6</t>
  </si>
  <si>
    <t>Einführung in die Mehrsprachigkeitsforschung</t>
  </si>
  <si>
    <t>Deutsch – Französisch – Italienisch – Spanisch</t>
  </si>
  <si>
    <t>Natascha Müller, Katja F. Cantone, Laia Arnaus Gil, Katrin Schmitz, Tanja Kupisch</t>
  </si>
  <si>
    <t>4., vollständig überarbeitete und erweiterte Auflage</t>
  </si>
  <si>
    <t>http://doi.org/10.24053/9783823395805</t>
  </si>
  <si>
    <t>1047-2</t>
  </si>
  <si>
    <t>978-3-381-10472-7</t>
  </si>
  <si>
    <t>978-3-381-10471-0</t>
  </si>
  <si>
    <t>Lehrbuch zur polnischen Literaturgeschichte</t>
  </si>
  <si>
    <t>Grundbegriffe – Autor:innen – Textinterpretationen (1822–1914)</t>
  </si>
  <si>
    <t>Anna Artwinska, Agata Ro_x0019_"áko</t>
  </si>
  <si>
    <t>http://doi.org/10.24053/9783381104727</t>
  </si>
  <si>
    <t>1025-2</t>
  </si>
  <si>
    <t>978-3-381-10252-5</t>
  </si>
  <si>
    <t>9783381102525</t>
  </si>
  <si>
    <t>978-3-381-10251-8</t>
  </si>
  <si>
    <t>Spanische Literaturwissenschaft</t>
  </si>
  <si>
    <t>Maximilian Gröne, Frank Reiser, Rotraud von Kulessa</t>
  </si>
  <si>
    <t>http://doi.org/10.24053/9783381102525</t>
  </si>
  <si>
    <t>18468-2</t>
  </si>
  <si>
    <t>978-3-8233-8468-7</t>
  </si>
  <si>
    <t>Sprache und Identität</t>
  </si>
  <si>
    <t>Anke Werani</t>
  </si>
  <si>
    <r>
      <rPr>
        <b/>
        <sz val="10"/>
        <rFont val="Calibri"/>
        <family val="2"/>
        <scheme val="minor"/>
      </rPr>
      <t>Pick&amp;Choose</t>
    </r>
    <r>
      <rPr>
        <sz val="10"/>
        <rFont val="Calibri"/>
        <family val="2"/>
        <scheme val="minor"/>
      </rPr>
      <t xml:space="preserve">: ab 20 Titeln / </t>
    </r>
    <r>
      <rPr>
        <i/>
        <sz val="10"/>
        <color theme="1" tint="0.499984740745262"/>
        <rFont val="Calibri"/>
        <family val="2"/>
        <scheme val="minor"/>
      </rPr>
      <t>from 20 eBooks</t>
    </r>
  </si>
  <si>
    <r>
      <t xml:space="preserve">10% Rabatt  / </t>
    </r>
    <r>
      <rPr>
        <i/>
        <sz val="10"/>
        <color theme="2" tint="-0.499984740745262"/>
        <rFont val="Calibri"/>
        <family val="2"/>
        <scheme val="minor"/>
      </rPr>
      <t>discount</t>
    </r>
  </si>
  <si>
    <t>18603-2</t>
  </si>
  <si>
    <t>978-3-8233-9603-1</t>
  </si>
  <si>
    <t>9783823396031</t>
  </si>
  <si>
    <t>978-3-8233-8603-2</t>
  </si>
  <si>
    <t>A Língua de Herança em contexto não-formal de aprendizagem: o caso da transmissão intergeracional do Português</t>
  </si>
  <si>
    <t>Um estudo qualitativo</t>
  </si>
  <si>
    <t>Juliane Costa Wätzold</t>
  </si>
  <si>
    <t>http://doi.org/10.24053/9783823396031</t>
  </si>
  <si>
    <t>1028-2</t>
  </si>
  <si>
    <t>978-3-381-10282-2</t>
  </si>
  <si>
    <t>9783381102822</t>
  </si>
  <si>
    <t>978-3-381-10281-5</t>
  </si>
  <si>
    <t>Der Auxiliarisierungsprozess des lateinischen Verbs habere im Spätlatein</t>
  </si>
  <si>
    <t>Bianca Glasenapp</t>
  </si>
  <si>
    <t>146</t>
  </si>
  <si>
    <t>http://doi.org/10.24053/9783381102822</t>
  </si>
  <si>
    <t>18584-2</t>
  </si>
  <si>
    <t>978-3-8233-9584-3</t>
  </si>
  <si>
    <t>9783823395843</t>
  </si>
  <si>
    <t>978-3-8233-8584-4</t>
  </si>
  <si>
    <t>Geschlecht und Sprache in der Romania: Stand und Perspektiven</t>
  </si>
  <si>
    <t>35</t>
  </si>
  <si>
    <t>http://doi.org/10.24053/9783823395843</t>
  </si>
  <si>
    <t>18601-2</t>
  </si>
  <si>
    <t>978-3-8233-9601-7</t>
  </si>
  <si>
    <t>9783823396017</t>
  </si>
  <si>
    <t>978-3-8233-8601-8</t>
  </si>
  <si>
    <t>Interferenzen beim Simultandolmetschen vom Spanischen ins Deutsche aus (psycho)linguistischer und dolmetschprozessorientierter Perspektive</t>
  </si>
  <si>
    <t>Jennifer Konzett</t>
  </si>
  <si>
    <t>Studien zur kontrastiven deutsch-iberoromanischen Sprachwissenschaft (SkodiS)</t>
  </si>
  <si>
    <t>7</t>
  </si>
  <si>
    <t>http://doi.org/10.24053/9783823396017</t>
  </si>
  <si>
    <t>18276-2</t>
  </si>
  <si>
    <t>978-3-8233-9276-7</t>
  </si>
  <si>
    <t>978-3-8233-8276-8</t>
  </si>
  <si>
    <t>Mehrsprachigkeit und Spracherwerb</t>
  </si>
  <si>
    <t>Rosemarie Tracy, Ira Gawlitzek</t>
  </si>
  <si>
    <t>http://doi.org/10.24053/9783823392767</t>
  </si>
  <si>
    <t>18581-2</t>
  </si>
  <si>
    <t>978-3-8233-9581-2</t>
  </si>
  <si>
    <t>9783823395812</t>
  </si>
  <si>
    <t>978-3-8233-8581-3</t>
  </si>
  <si>
    <t>Mehrsprachigkeit und Transkulturalität in frankophonen Räumen: Modelle, Prozesse und Praktiken</t>
  </si>
  <si>
    <t>Plurilinguisme et transculturalité dans les espaces francophones : des modèles théoriques à la négociation des pratiques</t>
  </si>
  <si>
    <t>Jürgen Erfurt, Marie Leroy, Mona Stierwald</t>
  </si>
  <si>
    <t>Frankfurter Studien zur Iberoromania und Frankophonie</t>
  </si>
  <si>
    <t>http://doi.org/10.24053/9783823395812</t>
  </si>
  <si>
    <t>18574-2</t>
  </si>
  <si>
    <t>978-3-8233-9574-4</t>
  </si>
  <si>
    <t>9783823395744</t>
  </si>
  <si>
    <t>978-3-8233-8574-5</t>
  </si>
  <si>
    <t>Morirse, salirse, comerse y otros pseudorreflexivos sin motivación argumental</t>
  </si>
  <si>
    <t>De su presente e historia en español y francés</t>
  </si>
  <si>
    <t>Martha Guzmán</t>
  </si>
  <si>
    <t>23</t>
  </si>
  <si>
    <t>http://doi.org/10.24053/9783823395744</t>
  </si>
  <si>
    <t>18615-2</t>
  </si>
  <si>
    <t>978-3-8233-9615-4</t>
  </si>
  <si>
    <t>9783823396154</t>
  </si>
  <si>
    <t>978-3-8233-8615-5</t>
  </si>
  <si>
    <t>Une histoire des connecteurs logiques</t>
  </si>
  <si>
    <t>Causalité, argumentation, conséquence, finalité et concession</t>
  </si>
  <si>
    <t xml:space="preserve"> Jakob Wüest</t>
  </si>
  <si>
    <t>http://doi.org/10.24053/9783823396154</t>
  </si>
  <si>
    <r>
      <t xml:space="preserve">Preisänderungen vorbehalten. Die Preise verstehen sich inklusive Mehrwertsteuer. / </t>
    </r>
    <r>
      <rPr>
        <i/>
        <sz val="11"/>
        <color theme="2" tint="-0.499984740745262"/>
        <rFont val="Calibri"/>
        <family val="2"/>
        <scheme val="minor"/>
      </rPr>
      <t>Prices are subject to change. Prices include VAT.</t>
    </r>
  </si>
  <si>
    <t>18617-2</t>
  </si>
  <si>
    <t>978-3-8233-9617-8</t>
  </si>
  <si>
    <t>9783823396178</t>
  </si>
  <si>
    <t>978-3-8233-8617-9</t>
  </si>
  <si>
    <t>„Contre tous les silences“ : Weibliche Identitätsentwürfe in Romanen algerischer Autorinnen</t>
  </si>
  <si>
    <t>Jessica Wilzek</t>
  </si>
  <si>
    <t>études litteraires françaises</t>
  </si>
  <si>
    <t>81</t>
  </si>
  <si>
    <t>http://doi.org/10.24053/9783823396178</t>
  </si>
  <si>
    <t>18609-2</t>
  </si>
  <si>
    <t>978-3-8233-9609-3</t>
  </si>
  <si>
    <t>9783823396093</t>
  </si>
  <si>
    <t>978-3-8233-8609-4</t>
  </si>
  <si>
    <t>Archivos en transición</t>
  </si>
  <si>
    <t>Memorias colectivas y usos subalternos</t>
  </si>
  <si>
    <t>Roland Spiller, Gesine Brede</t>
  </si>
  <si>
    <t>http://doi.org/10.24053/9783823396093</t>
  </si>
  <si>
    <t>1021-2</t>
  </si>
  <si>
    <t>978-3-381-10212-9</t>
  </si>
  <si>
    <t>9783381102129</t>
  </si>
  <si>
    <t>978-3-381-10211-2</t>
  </si>
  <si>
    <t>Bibliodiversität im Kontext des französischen Ehrengastauftritts Francfort en français auf der Frankfurter Buchmesse 2017</t>
  </si>
  <si>
    <t>Die ganze Vielfalt des Publizierens in französischer Sprache?</t>
  </si>
  <si>
    <t>Luise Hertwig</t>
  </si>
  <si>
    <t>edition lendemains</t>
  </si>
  <si>
    <t>51</t>
  </si>
  <si>
    <t>http://doi.org/10.24053/9783381102129</t>
  </si>
  <si>
    <t>1011-2</t>
  </si>
  <si>
    <t>978-3-381-10112-2</t>
  </si>
  <si>
    <t>978-3-381-10111-5</t>
  </si>
  <si>
    <t>Das Symposion bei Herodot</t>
  </si>
  <si>
    <t>Manuela Wunderl</t>
  </si>
  <si>
    <t>60</t>
  </si>
  <si>
    <t>http://doi.org/10.24053/9783381101122</t>
  </si>
  <si>
    <t>1014-2</t>
  </si>
  <si>
    <t>978-3-381-10142-9</t>
  </si>
  <si>
    <t>9783381101429</t>
  </si>
  <si>
    <t>978-3-381-10141-2</t>
  </si>
  <si>
    <t>Frontières</t>
  </si>
  <si>
    <t>Expériences et représentations dans la France du XVIIe siècle</t>
  </si>
  <si>
    <t>Claudine Nédelec</t>
  </si>
  <si>
    <t>Marine Roussillon</t>
  </si>
  <si>
    <t>227</t>
  </si>
  <si>
    <t>http://doi.org/10.24053/9783381101429</t>
  </si>
  <si>
    <t>18597-2</t>
  </si>
  <si>
    <t>978-3-8233-9597-3</t>
  </si>
  <si>
    <t>978-3-8233-8597-4</t>
  </si>
  <si>
    <t>Humanismus und Philosophie</t>
  </si>
  <si>
    <t>Die medizinischen Schriften des Humanisten Joachim Camerarius (1500–1574)</t>
  </si>
  <si>
    <t>Manuel Huth</t>
  </si>
  <si>
    <t>38</t>
  </si>
  <si>
    <t>http://doi.org/10.24053/9783823395973</t>
  </si>
  <si>
    <t>1022-2</t>
  </si>
  <si>
    <t>978-3-381-10222-8</t>
  </si>
  <si>
    <t>9783381102228</t>
  </si>
  <si>
    <t>978-3-381-10221-1</t>
  </si>
  <si>
    <t>Leopardis Dichten und Denken der Natur</t>
  </si>
  <si>
    <t>Pensiero e poesia della natura in Leopardi</t>
  </si>
  <si>
    <t>Giulia Agostini, Barbara Kuhn</t>
  </si>
  <si>
    <t>Ginestra. Periodikum der Deutschen Leopardi-Gesellschaft</t>
  </si>
  <si>
    <t>31/32</t>
  </si>
  <si>
    <t>http://doi.org/10.24053/9783381102228</t>
  </si>
  <si>
    <t>1052-2</t>
  </si>
  <si>
    <t>978-3-381-10522-9</t>
  </si>
  <si>
    <t>978-3-381-10521-2</t>
  </si>
  <si>
    <t>Medium Sagazeit</t>
  </si>
  <si>
    <t>Eine literatursoziologische Annäherung an das ‚postklassische‘ Erzählen der Íslendingasaga im Spätmittelalter</t>
  </si>
  <si>
    <t>Ellen E. Peters</t>
  </si>
  <si>
    <t>73</t>
  </si>
  <si>
    <t>http://doi.org/10.24053/9783381105229</t>
  </si>
  <si>
    <t>18590-2</t>
  </si>
  <si>
    <t>978-3-8233-9590-4</t>
  </si>
  <si>
    <t>978-3-8233-8590-5</t>
  </si>
  <si>
    <t>Olympiodors Kommentar zu Platons Alkibiades</t>
  </si>
  <si>
    <t>Untersuchung, Text, Übersetzung und Erläuterungen</t>
  </si>
  <si>
    <t>Cagla Umsu-Seifert</t>
  </si>
  <si>
    <t>59</t>
  </si>
  <si>
    <t>http://doi.org/10.24053/9783823395904</t>
  </si>
  <si>
    <t>18589-2</t>
  </si>
  <si>
    <t>978-3-8233-9589-8</t>
  </si>
  <si>
    <t>9783823395898</t>
  </si>
  <si>
    <t>978-3-8233-8589-9</t>
  </si>
  <si>
    <t>Orientierungsversuche in Giacomo Leopardis Canti</t>
  </si>
  <si>
    <t>Grenzgänge ans Nichts</t>
  </si>
  <si>
    <t>Annika Gerigk</t>
  </si>
  <si>
    <t>Ginestra. Leopardi. Studien und Texte</t>
  </si>
  <si>
    <t>1</t>
  </si>
  <si>
    <t>http://doi.org/10.24053/9783823395898</t>
  </si>
  <si>
    <t>18550-2</t>
  </si>
  <si>
    <t>978-3-8233-9550-8</t>
  </si>
  <si>
    <t>978-3-8233-8550-9</t>
  </si>
  <si>
    <t>Susanne Kennedy</t>
  </si>
  <si>
    <t>Reanimating the Theatre</t>
  </si>
  <si>
    <t>Inge Arteel, Silke Felber, Cornelis van der Haven</t>
  </si>
  <si>
    <t>http://doi.org/10.24053/9783823395508</t>
  </si>
  <si>
    <t>18566-2</t>
  </si>
  <si>
    <t>978-3-8233-9566-9</t>
  </si>
  <si>
    <t>978-3-8233-8566-0</t>
  </si>
  <si>
    <t>Sympathielenkung in der griechischen Tragödie</t>
  </si>
  <si>
    <t>Performativität und Sprachgestaltung in Aischylos' Agamemnon</t>
  </si>
  <si>
    <t>Henrik Vollbracht</t>
  </si>
  <si>
    <t>http://doi.org/10.24053/9783823395669</t>
  </si>
  <si>
    <t>38769-2</t>
  </si>
  <si>
    <t>978-3-7720-5769-4</t>
  </si>
  <si>
    <t>978-3-7720-8769-1</t>
  </si>
  <si>
    <t>Þáttasyrpa – Studien zu Literatur, Kultur und Sprache in Nordeuropa</t>
  </si>
  <si>
    <t>Festschrift für Stefanie Gropper</t>
  </si>
  <si>
    <t>Anna Katharina Heiniger, Rebecca Merkelbach, Alexander Wilson</t>
  </si>
  <si>
    <t>72</t>
  </si>
  <si>
    <t>http://doi.org/10.24053/9783772057694</t>
  </si>
  <si>
    <t>18606-2</t>
  </si>
  <si>
    <t>978-3-8233-9606-2</t>
  </si>
  <si>
    <t>9783823396062</t>
  </si>
  <si>
    <t>978-3-8233-8606-3</t>
  </si>
  <si>
    <t>Zwischen Eros und Agape</t>
  </si>
  <si>
    <t>Das paulinisch-augustinische Liebeskonzept beim Arcipreste de Hita</t>
  </si>
  <si>
    <t>Anna Waldschütz</t>
  </si>
  <si>
    <t>http://doi.org/10.24053/9783823396062</t>
  </si>
  <si>
    <t>1060-2</t>
  </si>
  <si>
    <t>978-3-381-10602-8</t>
  </si>
  <si>
    <t>978-3-381-10601-1</t>
  </si>
  <si>
    <t>Concordance to the Precanonical and Canonical New Testament</t>
  </si>
  <si>
    <t>Markus Vinzent</t>
  </si>
  <si>
    <t>70</t>
  </si>
  <si>
    <t>http://doi.org/10.24053/9783381106028</t>
  </si>
  <si>
    <t>38772-2</t>
  </si>
  <si>
    <t>978-3-7720-5772-4</t>
  </si>
  <si>
    <t>978-3-7720-8772-1</t>
  </si>
  <si>
    <t>Die Antiphonen des Wochenpsalters</t>
  </si>
  <si>
    <t>Ursula Stoffler</t>
  </si>
  <si>
    <t>Pietas Liturgica Studia</t>
  </si>
  <si>
    <t>http://doi.org/10.24053/9783772057724</t>
  </si>
  <si>
    <t>20468-2</t>
  </si>
  <si>
    <t>978-3-89308-668-9</t>
  </si>
  <si>
    <t>978-3-89308-468-5</t>
  </si>
  <si>
    <t>Ethik des Notstandes</t>
  </si>
  <si>
    <t>Theologische Hintergründe</t>
  </si>
  <si>
    <t>http://doi.org/10.24053/9783893086689</t>
  </si>
  <si>
    <t>38788-2</t>
  </si>
  <si>
    <t>978-3-7720-5788-5</t>
  </si>
  <si>
    <t>978-3-7720-8788-2</t>
  </si>
  <si>
    <t>Gottesdienst in der Literatur</t>
  </si>
  <si>
    <t>Entwurf einer kultursensiblen Liturgiewissenschaft</t>
  </si>
  <si>
    <t>Andreas Bieringer</t>
  </si>
  <si>
    <t>http://doi.org/10.24053/9783772057885</t>
  </si>
  <si>
    <t>38779-2</t>
  </si>
  <si>
    <t>978-3-7720-5779-3</t>
  </si>
  <si>
    <t>978-3-7720-8779-0</t>
  </si>
  <si>
    <t>Mahl und Kanon</t>
  </si>
  <si>
    <t>Gesammelte Aufsätze zum 65. Geburtstag. Herausgegeben von Jan Heilmann und Kevin Künzl</t>
  </si>
  <si>
    <t>69</t>
  </si>
  <si>
    <t>http://doi.org/10.24053/9783772057793</t>
  </si>
  <si>
    <t>1013-2</t>
  </si>
  <si>
    <t>978-3-381-10132-0</t>
  </si>
  <si>
    <t>978-3-381-10131-3</t>
  </si>
  <si>
    <t>Pilgern – Heil – Heilung</t>
  </si>
  <si>
    <t>Klaus Herbers, Peter Rückert</t>
  </si>
  <si>
    <t>http://doi.org/10.24053/9783381101320</t>
  </si>
  <si>
    <t>38765-2</t>
  </si>
  <si>
    <t>978-3-7720-5765-6</t>
  </si>
  <si>
    <t>978-3-7720-8765-3</t>
  </si>
  <si>
    <t>Reading the New Testament in the Manifold Contexts of a Globalized World</t>
  </si>
  <si>
    <t>Exegetical Perspectives</t>
  </si>
  <si>
    <t>Eve-Marie Becker, Jens Herzer, Angela Standhartinger, Florian Wilk</t>
  </si>
  <si>
    <t>http://doi.org/10.24053/9783772057656</t>
  </si>
  <si>
    <t>38767-2</t>
  </si>
  <si>
    <t>978-3-7720-5767-0</t>
  </si>
  <si>
    <t>978-3-7720-8767-7</t>
  </si>
  <si>
    <t>Religionsbegründung ohne Erkenntnis Gottes</t>
  </si>
  <si>
    <t>Die metaphysischen Grundlagen der kantischen und schleiermacherschen Religionsphilosophie im Vergleich</t>
  </si>
  <si>
    <t>Xiaolong Zhou</t>
  </si>
  <si>
    <t>http://doi.org/10.24053/9783772057670</t>
  </si>
  <si>
    <t>53220-2</t>
  </si>
  <si>
    <t>978-3-7398-8220-8</t>
  </si>
  <si>
    <t>9783739882208</t>
  </si>
  <si>
    <t>978-3-7398-3220-3</t>
  </si>
  <si>
    <t>Barrierefreier Tourismus</t>
  </si>
  <si>
    <t>Destinationen, Verkehrsträger, Hotels, Zertifizierungen</t>
  </si>
  <si>
    <t>Felix M. Kempf, Thomas Corinth</t>
  </si>
  <si>
    <t>http://doi.org/10.24053/9783739882208</t>
  </si>
  <si>
    <t>53214-2</t>
  </si>
  <si>
    <t>978-3-7398-8214-7</t>
  </si>
  <si>
    <t>9783739882147</t>
  </si>
  <si>
    <t>978-3-7398-3214-2</t>
  </si>
  <si>
    <t>http://doi.org/10.24053/9783739882147</t>
  </si>
  <si>
    <t>1038-2</t>
  </si>
  <si>
    <t>978-3-381-10382-9</t>
  </si>
  <si>
    <t>9783381103829</t>
  </si>
  <si>
    <t>978-3-381-10381-2</t>
  </si>
  <si>
    <t>Community-based Tourism</t>
  </si>
  <si>
    <t>Gemeinschaft, Kultur und Tourismus</t>
  </si>
  <si>
    <t>http://doi.org/10.24053/9783381103829</t>
  </si>
  <si>
    <t>1039-2</t>
  </si>
  <si>
    <t>978-3-381-10392-8</t>
  </si>
  <si>
    <t>9783381103928</t>
  </si>
  <si>
    <t>978-3-381-10391-1</t>
  </si>
  <si>
    <t>Handbuch Kur- und Bäderwesen</t>
  </si>
  <si>
    <t>Ingo Menke zum Felde</t>
  </si>
  <si>
    <t>http://doi.org/10.24053/9783381103928</t>
  </si>
  <si>
    <t>53219-2</t>
  </si>
  <si>
    <t>978-3-7398-8219-2</t>
  </si>
  <si>
    <t>9783739882192</t>
  </si>
  <si>
    <t>978-3-7398-3219-7</t>
  </si>
  <si>
    <t>Natur und Mountainbiken</t>
  </si>
  <si>
    <t>Umweltwirkung, Angebotsplanung und Besuchermanagement</t>
  </si>
  <si>
    <t>Manuel Steinbauer, Monika Bachinger, Manuel Sand, Felix Wölfle</t>
  </si>
  <si>
    <t>Natur und Outdoorsport</t>
  </si>
  <si>
    <t>http://doi.org/10.24053/9783739882192</t>
  </si>
  <si>
    <t>1006-2</t>
  </si>
  <si>
    <t>978-3-381-10062-0</t>
  </si>
  <si>
    <t>9783381100620</t>
  </si>
  <si>
    <t>978-3-381-10061-3</t>
  </si>
  <si>
    <t>Sportbootführerscheine Binnen und See</t>
  </si>
  <si>
    <t>Bundle der beiden Bände</t>
  </si>
  <si>
    <t>http://doi.org/10.24053/9783381100620</t>
  </si>
  <si>
    <t>53206-2</t>
  </si>
  <si>
    <t>978-3-7398-8206-2</t>
  </si>
  <si>
    <t>9783739882062</t>
  </si>
  <si>
    <t>978-3-7398-3206-7</t>
  </si>
  <si>
    <t>Tourism NOW: Kulinarischer Tourismus</t>
  </si>
  <si>
    <t>Reisen zwischen Genuss, Erleben und Gastlichkeit</t>
  </si>
  <si>
    <t>Jens Rüdiger</t>
  </si>
  <si>
    <t>http://doi.org/10.24053/9783739882062</t>
  </si>
  <si>
    <t>nuggets</t>
  </si>
  <si>
    <t>1029-2</t>
  </si>
  <si>
    <t>978-3-381-10292-1</t>
  </si>
  <si>
    <t>9783381102921</t>
  </si>
  <si>
    <t>978-3-381-10291-4</t>
  </si>
  <si>
    <t>Co-Creation und Projektmanagement</t>
  </si>
  <si>
    <t>Judith Armbruster</t>
  </si>
  <si>
    <t>http://doi.org/10.24053/9783381102921</t>
  </si>
  <si>
    <t>53218-2</t>
  </si>
  <si>
    <t>978-3-7398-8218-5</t>
  </si>
  <si>
    <t>9783739882185</t>
  </si>
  <si>
    <t>978-3-7398-3218-0</t>
  </si>
  <si>
    <t>Communications Guide for Startups</t>
  </si>
  <si>
    <t>How to Win Customers, Investors, and new Talent through Inspiring Messaging</t>
  </si>
  <si>
    <t>http://doi.org/10.24053/9783739882185</t>
  </si>
  <si>
    <t>53227-2</t>
  </si>
  <si>
    <t>978-3-7398-8227-7</t>
  </si>
  <si>
    <t>9783739882277</t>
  </si>
  <si>
    <t>978-3-7398-3227-2</t>
  </si>
  <si>
    <t>Corporate frugal innovation</t>
  </si>
  <si>
    <t>Eine fallstudienbasierte Untersuchung des Neuproduktentwicklungsprozesses</t>
  </si>
  <si>
    <t>Julia Oehler</t>
  </si>
  <si>
    <t>http://doi.org/10.24053/9783739882277</t>
  </si>
  <si>
    <t>53222-2</t>
  </si>
  <si>
    <t>978-3-7398-8222-2</t>
  </si>
  <si>
    <t>9783739882222</t>
  </si>
  <si>
    <t>978-3-7398-3222-7</t>
  </si>
  <si>
    <t>Digitale Formate entwickeln</t>
  </si>
  <si>
    <t>Wie Redaktionen neue Ideen umsetzen</t>
  </si>
  <si>
    <t>Mark Heywinkel</t>
  </si>
  <si>
    <t>http://doi.org/10.24053/9783739882222</t>
  </si>
  <si>
    <t>1030-2</t>
  </si>
  <si>
    <t>978-3-381-10302-7</t>
  </si>
  <si>
    <t>9783381103027</t>
  </si>
  <si>
    <t>978-3-381-10301-0</t>
  </si>
  <si>
    <t>Digitalisierung im Controlling</t>
  </si>
  <si>
    <t>Ulrich Sailer</t>
  </si>
  <si>
    <t>http://doi.org/10.24053/9783381103027</t>
  </si>
  <si>
    <t>63551-2</t>
  </si>
  <si>
    <t>978-3-8169-8551-8</t>
  </si>
  <si>
    <t>9783816985518</t>
  </si>
  <si>
    <t>978-3-8169-3551-3</t>
  </si>
  <si>
    <t>Fachinhalte vermitteln und präsentieren</t>
  </si>
  <si>
    <t>Effektiv aus- und weiterbilden</t>
  </si>
  <si>
    <t>Andreas Rupp</t>
  </si>
  <si>
    <t>http://doi.org/10.24053/9783816985518</t>
  </si>
  <si>
    <t>53221-2</t>
  </si>
  <si>
    <t>978-3-7398-8221-5</t>
  </si>
  <si>
    <t>9783739882215</t>
  </si>
  <si>
    <t>978-3-7398-3221-0</t>
  </si>
  <si>
    <t>7th revised Edition</t>
  </si>
  <si>
    <t>http://doi.org/10.24053/9783739882215</t>
  </si>
  <si>
    <t>1061-2</t>
  </si>
  <si>
    <t>978-3-381-10612-7</t>
  </si>
  <si>
    <t>9783381106127</t>
  </si>
  <si>
    <t>978-3-381-10611-0</t>
  </si>
  <si>
    <t>Frugale Innovationen</t>
  </si>
  <si>
    <t>Wenn weniger mehr ist</t>
  </si>
  <si>
    <t>Alexander Brem</t>
  </si>
  <si>
    <t>http://doi.org/10.24053/9783381106127</t>
  </si>
  <si>
    <t>53204-2</t>
  </si>
  <si>
    <t>978-3-7398-8204-8</t>
  </si>
  <si>
    <t>9783739882048</t>
  </si>
  <si>
    <t>978-3-7398-3204-3</t>
  </si>
  <si>
    <t>Führen und Führen trainieren</t>
  </si>
  <si>
    <t>Wolfgang Benzel, Peter Bohrer</t>
  </si>
  <si>
    <t>http://doi.org/10.24053/9783739882048</t>
  </si>
  <si>
    <t>53231-2</t>
  </si>
  <si>
    <t>978-3-7398-8231-4</t>
  </si>
  <si>
    <t>9783739882314</t>
  </si>
  <si>
    <t>978-3-7398-3231-9</t>
  </si>
  <si>
    <t>Ausgabe 2023</t>
  </si>
  <si>
    <t>http://doi.org/10.24053/9783739882314</t>
  </si>
  <si>
    <t>53213-2</t>
  </si>
  <si>
    <t>978-3-7398-8213-0</t>
  </si>
  <si>
    <t>9783739882130</t>
  </si>
  <si>
    <t>978-3-7398-3213-5</t>
  </si>
  <si>
    <t>Praxishandbuch Agile Organisationsentwicklung</t>
  </si>
  <si>
    <t>http://doi.org/10.24053/9783739882130</t>
  </si>
  <si>
    <t>53240-2</t>
  </si>
  <si>
    <t>978-3-7398-8240-6</t>
  </si>
  <si>
    <t>9783739882406</t>
  </si>
  <si>
    <t>978-3-7398-3240-1</t>
  </si>
  <si>
    <t>Projektverträge</t>
  </si>
  <si>
    <t>Ein Leitfaden für Projektmitarbeiter:innen</t>
  </si>
  <si>
    <t>http://doi.org/10.24053/9783739882406</t>
  </si>
  <si>
    <t>53223-2</t>
  </si>
  <si>
    <t>978-3-7398-8223-9</t>
  </si>
  <si>
    <t>9783739882239</t>
  </si>
  <si>
    <t>978-3-7398-3223-4</t>
  </si>
  <si>
    <t>Sustainable Entrepreneurship</t>
  </si>
  <si>
    <t>Marc Dreßler</t>
  </si>
  <si>
    <t>http://doi.org/10.24053/9783739882239</t>
  </si>
  <si>
    <t>53241-2</t>
  </si>
  <si>
    <t>978-3-7398-8241-3</t>
  </si>
  <si>
    <t>9783739882413</t>
  </si>
  <si>
    <t>978-3-7398-3241-8</t>
  </si>
  <si>
    <t>Umfragen erstellen und auswerten</t>
  </si>
  <si>
    <t>kompakt und leicht verständlich für Studierende und junge Forschende</t>
  </si>
  <si>
    <t>Wolfgang Ortmanns, Ralph Sonntag</t>
  </si>
  <si>
    <t>http://doi.org/10.24053/9783739882413</t>
  </si>
  <si>
    <t>53224-2</t>
  </si>
  <si>
    <t>978-3-7398-8224-6</t>
  </si>
  <si>
    <t>9783739882246</t>
  </si>
  <si>
    <t>978-3-7398-3224-1</t>
  </si>
  <si>
    <t>Wie verändern Daten Unternehmen?</t>
  </si>
  <si>
    <t>Strategie und Organisation für eine datengetriebene Welt</t>
  </si>
  <si>
    <t>http://doi.org/10.24053/9783739882246</t>
  </si>
  <si>
    <r>
      <t xml:space="preserve">Stand 06.07.2023/ </t>
    </r>
    <r>
      <rPr>
        <b/>
        <i/>
        <sz val="10"/>
        <color theme="2" tint="-0.499984740745262"/>
        <rFont val="Calibri"/>
        <family val="2"/>
        <scheme val="minor"/>
      </rPr>
      <t>Latest Update 06.07.2023</t>
    </r>
  </si>
  <si>
    <r>
      <t xml:space="preserve">Stand 18.07.2023 / </t>
    </r>
    <r>
      <rPr>
        <b/>
        <i/>
        <sz val="10"/>
        <color theme="2" tint="-0.499984740745262"/>
        <rFont val="Calibri"/>
        <family val="2"/>
        <scheme val="minor"/>
      </rPr>
      <t>Latest Update 18.07.2023</t>
    </r>
  </si>
  <si>
    <r>
      <t xml:space="preserve">Stand18.07.2023/ </t>
    </r>
    <r>
      <rPr>
        <b/>
        <i/>
        <sz val="10"/>
        <color theme="2" tint="-0.499984740745262"/>
        <rFont val="Calibri"/>
        <family val="2"/>
        <scheme val="minor"/>
      </rPr>
      <t>Latest Update 18.07.2023</t>
    </r>
  </si>
  <si>
    <r>
      <t xml:space="preserve">Stand 18.07.2023/ </t>
    </r>
    <r>
      <rPr>
        <b/>
        <i/>
        <sz val="10"/>
        <color theme="2" tint="-0.499984740745262"/>
        <rFont val="Calibri"/>
        <family val="2"/>
        <scheme val="minor"/>
      </rPr>
      <t>Latest Update 18.07.2023</t>
    </r>
  </si>
  <si>
    <t>978-3-8233-9468-6</t>
  </si>
  <si>
    <t>http://doi.org/10.24053/9783823394686</t>
  </si>
  <si>
    <r>
      <t xml:space="preserve">Stand 13.09.2023/ </t>
    </r>
    <r>
      <rPr>
        <b/>
        <i/>
        <sz val="10"/>
        <color theme="2" tint="-0.499984740745262"/>
        <rFont val="Calibri"/>
        <family val="2"/>
        <scheme val="minor"/>
      </rPr>
      <t>Latest Update 13.09.2023</t>
    </r>
  </si>
  <si>
    <r>
      <t xml:space="preserve">Stand 18.09.2023/ </t>
    </r>
    <r>
      <rPr>
        <b/>
        <i/>
        <sz val="10"/>
        <color theme="2" tint="-0.499984740745262"/>
        <rFont val="Calibri"/>
        <family val="2"/>
        <scheme val="minor"/>
      </rPr>
      <t>Latest Update 18.09.2023</t>
    </r>
  </si>
  <si>
    <r>
      <t xml:space="preserve">Stand 18.09.2023 / </t>
    </r>
    <r>
      <rPr>
        <b/>
        <i/>
        <sz val="10"/>
        <color theme="2" tint="-0.499984740745262"/>
        <rFont val="Calibri"/>
        <family val="2"/>
        <scheme val="minor"/>
      </rPr>
      <t>Latest Update 18.09.2023</t>
    </r>
  </si>
  <si>
    <r>
      <t xml:space="preserve">Stand 12.03.2024/ </t>
    </r>
    <r>
      <rPr>
        <b/>
        <i/>
        <sz val="10"/>
        <color theme="2" tint="-0.499984740745262"/>
        <rFont val="Calibri"/>
        <family val="2"/>
        <scheme val="minor"/>
      </rPr>
      <t>Latest Update 12.03.2024</t>
    </r>
  </si>
  <si>
    <r>
      <t xml:space="preserve">Stand 22.03.2024/ </t>
    </r>
    <r>
      <rPr>
        <b/>
        <i/>
        <sz val="10"/>
        <color theme="2" tint="-0.499984740745262"/>
        <rFont val="Calibri"/>
        <family val="2"/>
        <scheme val="minor"/>
      </rPr>
      <t>Latest Update 22.03.2024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</si>
</sst>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
    <numFmt numFmtId="165" formatCode="#,##0.00\ &quot;€&quot;"/>
  </numFmts>
  <fonts count="18"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4"/>
      <color theme="0"/>
      <name val="Calibri"/>
      <family val="2"/>
      <scheme val="minor"/>
    </font>
    <font>
      <i/>
      <sz val="11"/>
      <color theme="1"/>
      <name val="Calibri"/>
      <family val="2"/>
      <scheme val="minor"/>
    </font>
    <font>
      <sz val="8"/>
      <name val="Calibri"/>
      <family val="2"/>
      <scheme val="minor"/>
    </font>
    <font>
      <sz val="10"/>
      <color theme="1"/>
      <name val="Calibri"/>
      <family val="2"/>
      <scheme val="minor"/>
    </font>
    <font>
      <sz val="10"/>
      <name val="Calibri"/>
      <family val="2"/>
      <scheme val="minor"/>
    </font>
    <font>
      <b/>
      <sz val="10"/>
      <name val="Calibri"/>
      <family val="2"/>
      <scheme val="minor"/>
    </font>
    <font>
      <i/>
      <sz val="10"/>
      <color theme="2" tint="-0.499984740745262"/>
      <name val="Calibri"/>
      <family val="2"/>
      <scheme val="minor"/>
    </font>
    <font>
      <b/>
      <sz val="10"/>
      <color theme="1"/>
      <name val="Calibri"/>
      <family val="2"/>
      <scheme val="minor"/>
    </font>
    <font>
      <b/>
      <i/>
      <sz val="10"/>
      <color theme="2" tint="-0.499984740745262"/>
      <name val="Calibri"/>
      <family val="2"/>
      <scheme val="minor"/>
    </font>
    <font>
      <b/>
      <sz val="11"/>
      <name val="Calibri"/>
      <family val="2"/>
      <scheme val="minor"/>
    </font>
    <font>
      <i/>
      <sz val="10"/>
      <name val="Calibri"/>
      <family val="2"/>
      <scheme val="minor"/>
    </font>
    <font>
      <i/>
      <sz val="10"/>
      <color theme="1" tint="0.499984740745262"/>
      <name val="Calibri"/>
      <family val="2"/>
      <scheme val="minor"/>
    </font>
    <font>
      <strike/>
      <sz val="10"/>
      <color theme="1"/>
      <name val="Calibri"/>
      <family val="2"/>
      <scheme val="minor"/>
    </font>
    <font>
      <i/>
      <sz val="11"/>
      <color theme="2" tint="-0.499984740745262"/>
      <name val="Calibri"/>
      <family val="2"/>
      <scheme val="minor"/>
    </font>
  </fonts>
  <fills count="5">
    <fill>
      <patternFill patternType="none"/>
    </fill>
    <fill>
      <patternFill patternType="gray125"/>
    </fill>
    <fill>
      <patternFill patternType="solid">
        <fgColor theme="6"/>
        <bgColor theme="6"/>
      </patternFill>
    </fill>
    <fill>
      <patternFill patternType="solid">
        <fgColor theme="3" tint="-0.249977111117893"/>
        <bgColor indexed="64"/>
      </patternFill>
    </fill>
    <fill>
      <patternFill patternType="solid">
        <fgColor theme="6" tint="0.79998168889431442"/>
        <bgColor theme="6" tint="0.79998168889431442"/>
      </patternFill>
    </fill>
  </fills>
  <borders count="4">
    <border>
      <left/>
      <right/>
      <top/>
      <bottom/>
      <diagonal/>
    </border>
    <border>
      <left/>
      <right/>
      <top style="thin">
        <color theme="6" tint="0.39997558519241921"/>
      </top>
      <bottom style="thin">
        <color theme="6" tint="0.39997558519241921"/>
      </bottom>
      <diagonal/>
    </border>
    <border>
      <left/>
      <right/>
      <top/>
      <bottom style="thin">
        <color theme="6" tint="0.39997558519241921"/>
      </bottom>
      <diagonal/>
    </border>
    <border>
      <left/>
      <right/>
      <top style="thin">
        <color theme="6" tint="0.39997558519241921"/>
      </top>
      <bottom/>
      <diagonal/>
    </border>
  </borders>
  <cellStyleXfs count="2">
    <xf numFmtId="0" fontId="0" fillId="0" borderId="0"/>
    <xf numFmtId="0" fontId="3" fillId="0" borderId="0" applyNumberFormat="0" applyFill="0" applyBorder="0" applyAlignment="0" applyProtection="0"/>
  </cellStyleXfs>
  <cellXfs count="89">
    <xf numFmtId="0" fontId="0" fillId="0" borderId="0" xfId="0"/>
    <xf numFmtId="0" fontId="0" fillId="0" borderId="0" xfId="0" applyAlignment="1">
      <alignment horizontal="left"/>
    </xf>
    <xf numFmtId="0" fontId="0" fillId="0" borderId="0" xfId="0" applyAlignment="1">
      <alignment wrapText="1"/>
    </xf>
    <xf numFmtId="0" fontId="1" fillId="2" borderId="2" xfId="0" applyFont="1" applyFill="1" applyBorder="1"/>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7" fillId="4" borderId="1" xfId="0" applyFont="1" applyFill="1" applyBorder="1"/>
    <xf numFmtId="1" fontId="7" fillId="4" borderId="1" xfId="0" applyNumberFormat="1" applyFont="1" applyFill="1" applyBorder="1"/>
    <xf numFmtId="0" fontId="7" fillId="4" borderId="1" xfId="0" applyFont="1" applyFill="1" applyBorder="1" applyAlignment="1">
      <alignment horizontal="center"/>
    </xf>
    <xf numFmtId="14" fontId="7" fillId="4" borderId="1" xfId="0" applyNumberFormat="1" applyFont="1" applyFill="1" applyBorder="1"/>
    <xf numFmtId="165" fontId="7" fillId="4" borderId="1" xfId="0" applyNumberFormat="1" applyFont="1" applyFill="1" applyBorder="1"/>
    <xf numFmtId="165" fontId="7"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7" fillId="0" borderId="1" xfId="0" applyFont="1" applyBorder="1"/>
    <xf numFmtId="1" fontId="7" fillId="0" borderId="1" xfId="0" applyNumberFormat="1" applyFont="1" applyBorder="1"/>
    <xf numFmtId="0" fontId="7" fillId="0" borderId="1" xfId="0" applyFont="1" applyBorder="1" applyAlignment="1">
      <alignment horizontal="center"/>
    </xf>
    <xf numFmtId="14" fontId="7" fillId="0" borderId="1" xfId="0" applyNumberFormat="1" applyFont="1" applyBorder="1"/>
    <xf numFmtId="165" fontId="7" fillId="0" borderId="1" xfId="0" applyNumberFormat="1" applyFont="1" applyBorder="1"/>
    <xf numFmtId="165"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xf numFmtId="1" fontId="7" fillId="0" borderId="3" xfId="0" applyNumberFormat="1" applyFont="1" applyBorder="1"/>
    <xf numFmtId="0" fontId="7" fillId="0" borderId="3" xfId="0" applyFont="1" applyBorder="1" applyAlignment="1">
      <alignment horizontal="center"/>
    </xf>
    <xf numFmtId="14" fontId="7" fillId="0" borderId="3" xfId="0" applyNumberFormat="1" applyFont="1" applyBorder="1"/>
    <xf numFmtId="165" fontId="7" fillId="0" borderId="3" xfId="0" applyNumberFormat="1" applyFont="1" applyBorder="1"/>
    <xf numFmtId="165" fontId="7" fillId="0" borderId="3" xfId="0" applyNumberFormat="1" applyFont="1" applyBorder="1" applyAlignment="1">
      <alignment horizontal="center" vertical="center"/>
    </xf>
    <xf numFmtId="0" fontId="7" fillId="0" borderId="3" xfId="0" applyFont="1" applyBorder="1" applyAlignment="1">
      <alignment horizontal="center" vertical="center"/>
    </xf>
    <xf numFmtId="0" fontId="7" fillId="0" borderId="0" xfId="0" applyFont="1"/>
    <xf numFmtId="1" fontId="7" fillId="0" borderId="0" xfId="0" applyNumberFormat="1" applyFont="1"/>
    <xf numFmtId="0" fontId="7" fillId="0" borderId="0" xfId="0" applyFont="1" applyAlignment="1">
      <alignment horizontal="center"/>
    </xf>
    <xf numFmtId="14" fontId="7" fillId="0" borderId="0" xfId="0" applyNumberFormat="1" applyFont="1"/>
    <xf numFmtId="165" fontId="7" fillId="0" borderId="0" xfId="0" applyNumberFormat="1" applyFont="1"/>
    <xf numFmtId="165" fontId="7" fillId="0" borderId="0" xfId="0" applyNumberFormat="1" applyFont="1" applyAlignment="1">
      <alignment horizontal="center" vertical="center"/>
    </xf>
    <xf numFmtId="0" fontId="7" fillId="0" borderId="0" xfId="0" applyFont="1" applyAlignment="1">
      <alignment horizontal="center" vertical="center"/>
    </xf>
    <xf numFmtId="0" fontId="0" fillId="0" borderId="0" xfId="0" applyAlignment="1">
      <alignment horizontal="center"/>
    </xf>
    <xf numFmtId="0" fontId="8" fillId="0" borderId="0" xfId="0" applyFont="1"/>
    <xf numFmtId="1" fontId="8" fillId="0" borderId="0" xfId="0" applyNumberFormat="1" applyFont="1"/>
    <xf numFmtId="0" fontId="9" fillId="0" borderId="0" xfId="0" applyFont="1"/>
    <xf numFmtId="0" fontId="8" fillId="0" borderId="0" xfId="0" applyFont="1" applyAlignment="1">
      <alignment horizontal="left"/>
    </xf>
    <xf numFmtId="1" fontId="0" fillId="0" borderId="0" xfId="0" applyNumberFormat="1"/>
    <xf numFmtId="164" fontId="8" fillId="0" borderId="0" xfId="0" applyNumberFormat="1" applyFont="1"/>
    <xf numFmtId="1" fontId="7" fillId="0" borderId="0" xfId="0" applyNumberFormat="1" applyFont="1" applyAlignment="1">
      <alignment horizontal="left"/>
    </xf>
    <xf numFmtId="164" fontId="11" fillId="0" borderId="0" xfId="0" applyNumberFormat="1" applyFont="1"/>
    <xf numFmtId="165" fontId="13" fillId="0" borderId="0" xfId="0" applyNumberFormat="1" applyFont="1"/>
    <xf numFmtId="165" fontId="8" fillId="0" borderId="0" xfId="0" applyNumberFormat="1" applyFont="1"/>
    <xf numFmtId="0" fontId="0" fillId="0" borderId="0" xfId="0" applyAlignment="1">
      <alignment horizontal="center" vertical="center"/>
    </xf>
    <xf numFmtId="165" fontId="0" fillId="0" borderId="0" xfId="0" applyNumberFormat="1" applyAlignment="1">
      <alignment horizontal="center"/>
    </xf>
    <xf numFmtId="0" fontId="0" fillId="0" borderId="0" xfId="0" applyAlignment="1">
      <alignment horizontal="left" vertical="center" wrapText="1"/>
    </xf>
    <xf numFmtId="165" fontId="2" fillId="0" borderId="0" xfId="0" applyNumberFormat="1" applyFont="1" applyAlignment="1">
      <alignment horizontal="center"/>
    </xf>
    <xf numFmtId="0" fontId="3" fillId="0" borderId="0" xfId="1" applyFill="1"/>
    <xf numFmtId="0" fontId="3" fillId="0" borderId="0" xfId="1"/>
    <xf numFmtId="0" fontId="0" fillId="0" borderId="1" xfId="0" applyBorder="1" applyAlignment="1">
      <alignment horizontal="center"/>
    </xf>
    <xf numFmtId="3" fontId="7" fillId="0" borderId="0" xfId="0" applyNumberFormat="1" applyFont="1"/>
    <xf numFmtId="0" fontId="7" fillId="0" borderId="0" xfId="0" applyFont="1" applyAlignment="1">
      <alignment horizontal="right"/>
    </xf>
    <xf numFmtId="1" fontId="7" fillId="0" borderId="0" xfId="0" applyNumberFormat="1" applyFont="1" applyAlignment="1">
      <alignment horizontal="right"/>
    </xf>
    <xf numFmtId="0" fontId="16" fillId="0" borderId="0" xfId="0" applyFont="1"/>
    <xf numFmtId="1" fontId="16" fillId="0" borderId="0" xfId="0" applyNumberFormat="1" applyFont="1"/>
    <xf numFmtId="14" fontId="16" fillId="0" borderId="0" xfId="0" applyNumberFormat="1" applyFont="1"/>
    <xf numFmtId="165" fontId="16" fillId="0" borderId="0" xfId="0" applyNumberFormat="1" applyFont="1"/>
    <xf numFmtId="165" fontId="16" fillId="0" borderId="0" xfId="0" applyNumberFormat="1" applyFont="1" applyAlignment="1">
      <alignment horizontal="center" vertical="center"/>
    </xf>
    <xf numFmtId="0" fontId="16" fillId="0" borderId="0" xfId="0" applyFont="1" applyAlignment="1">
      <alignment horizontal="center" vertical="center"/>
    </xf>
    <xf numFmtId="0" fontId="16" fillId="0" borderId="3" xfId="0" applyFont="1" applyBorder="1"/>
    <xf numFmtId="1" fontId="16" fillId="0" borderId="3" xfId="0" applyNumberFormat="1" applyFont="1" applyBorder="1"/>
    <xf numFmtId="0" fontId="16" fillId="0" borderId="3" xfId="0" applyFont="1" applyBorder="1" applyAlignment="1">
      <alignment horizontal="center"/>
    </xf>
    <xf numFmtId="14" fontId="16" fillId="0" borderId="3" xfId="0" applyNumberFormat="1" applyFont="1" applyBorder="1"/>
    <xf numFmtId="165" fontId="16" fillId="0" borderId="3" xfId="0" applyNumberFormat="1" applyFont="1" applyBorder="1"/>
    <xf numFmtId="165" fontId="16" fillId="0" borderId="3" xfId="0" applyNumberFormat="1"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xf numFmtId="1" fontId="16" fillId="0" borderId="1" xfId="0" applyNumberFormat="1" applyFont="1" applyBorder="1"/>
    <xf numFmtId="0" fontId="16" fillId="0" borderId="1" xfId="0" applyFont="1" applyBorder="1" applyAlignment="1">
      <alignment horizontal="center"/>
    </xf>
    <xf numFmtId="14" fontId="16" fillId="0" borderId="1" xfId="0" applyNumberFormat="1" applyFont="1" applyBorder="1"/>
    <xf numFmtId="165" fontId="16" fillId="0" borderId="1" xfId="0" applyNumberFormat="1" applyFont="1" applyBorder="1"/>
    <xf numFmtId="165"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14" fontId="7" fillId="0" borderId="2" xfId="0" applyNumberFormat="1" applyFont="1" applyBorder="1"/>
    <xf numFmtId="0" fontId="4" fillId="3" borderId="0" xfId="0" applyFont="1" applyFill="1" applyAlignment="1">
      <alignment horizontal="center" vertical="center" textRotation="255"/>
    </xf>
    <xf numFmtId="0" fontId="7" fillId="0" borderId="2" xfId="0" applyFont="1" applyBorder="1"/>
    <xf numFmtId="1" fontId="8" fillId="0" borderId="0" xfId="0" applyNumberFormat="1" applyFont="1" applyAlignment="1">
      <alignment horizontal="left"/>
    </xf>
    <xf numFmtId="1" fontId="0" fillId="0" borderId="0" xfId="0" applyNumberFormat="1" applyAlignment="1">
      <alignment horizontal="left"/>
    </xf>
    <xf numFmtId="0" fontId="1" fillId="2" borderId="0" xfId="0" applyFont="1" applyFill="1"/>
    <xf numFmtId="0" fontId="1" fillId="2" borderId="0" xfId="0" applyFont="1" applyFill="1" applyAlignment="1">
      <alignment horizontal="left"/>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7" fillId="0" borderId="0" xfId="0" applyFont="1" applyAlignment="1">
      <alignment horizontal="left"/>
    </xf>
    <xf numFmtId="0" fontId="8" fillId="0" borderId="1" xfId="0" applyFont="1" applyBorder="1"/>
    <xf numFmtId="0" fontId="7" fillId="0" borderId="0" xfId="0" applyFont="1" applyAlignment="1">
      <alignment horizontal="center" vertical="center" wrapText="1"/>
    </xf>
    <xf numFmtId="165" fontId="7" fillId="0" borderId="2" xfId="0" applyNumberFormat="1" applyFont="1" applyBorder="1"/>
    <xf numFmtId="0" fontId="4" fillId="3" borderId="0" xfId="0" applyFont="1" applyFill="1" applyAlignment="1">
      <alignment horizontal="center" vertical="center" textRotation="255"/>
    </xf>
  </cellXfs>
  <cellStyles count="2">
    <cellStyle name="Link" xfId="1" builtinId="8"/>
    <cellStyle name="Standard" xfId="0" builtinId="0"/>
  </cellStyles>
  <dxfs count="1197">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font>
        <strike val="0"/>
        <outline val="0"/>
        <shadow val="0"/>
        <u val="none"/>
        <vertAlign val="baseline"/>
        <sz val="10"/>
        <color theme="1"/>
        <name val="Calibri"/>
        <family val="2"/>
        <scheme val="minor"/>
      </font>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font>
        <strike val="0"/>
        <outline val="0"/>
        <shadow val="0"/>
        <u val="none"/>
        <vertAlign val="baseline"/>
        <sz val="10"/>
        <color theme="1"/>
        <name val="Calibri"/>
        <family val="2"/>
        <scheme val="minor"/>
      </font>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font>
        <strike val="0"/>
        <outline val="0"/>
        <shadow val="0"/>
        <u val="none"/>
        <vertAlign val="baseline"/>
        <sz val="10"/>
        <color theme="1"/>
        <name val="Calibri"/>
        <family val="2"/>
        <scheme val="minor"/>
      </font>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font>
        <strike val="0"/>
        <outline val="0"/>
        <shadow val="0"/>
        <u val="none"/>
        <vertAlign val="baseline"/>
        <sz val="10"/>
        <color theme="1"/>
        <name val="Calibri"/>
        <family val="2"/>
        <scheme val="minor"/>
      </font>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font>
        <strike val="0"/>
        <outline val="0"/>
        <shadow val="0"/>
        <u val="none"/>
        <vertAlign val="baseline"/>
        <sz val="10"/>
        <color theme="1"/>
        <name val="Calibri"/>
        <family val="2"/>
        <scheme val="minor"/>
      </font>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font>
        <strike val="0"/>
        <outline val="0"/>
        <shadow val="0"/>
        <u val="none"/>
        <vertAlign val="baseline"/>
        <sz val="10"/>
        <color theme="1"/>
        <name val="Calibri"/>
        <family val="2"/>
        <scheme val="minor"/>
      </font>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font>
        <strike val="0"/>
        <outline val="0"/>
        <shadow val="0"/>
        <u val="none"/>
        <vertAlign val="baseline"/>
        <sz val="10"/>
        <color theme="1"/>
        <name val="Calibri"/>
        <family val="2"/>
        <scheme val="minor"/>
      </font>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5" formatCode="#,##0.00\ &quot;€&quot;"/>
    </dxf>
    <dxf>
      <font>
        <b val="0"/>
        <i val="0"/>
        <strike val="0"/>
        <condense val="0"/>
        <extend val="0"/>
        <outline val="0"/>
        <shadow val="0"/>
        <u val="none"/>
        <vertAlign val="baseline"/>
        <sz val="10"/>
        <color theme="1"/>
        <name val="Calibri"/>
        <family val="2"/>
        <scheme val="minor"/>
      </font>
      <numFmt numFmtId="165" formatCode="#,##0.00\ &quot;€&quo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numFmt numFmtId="19" formatCode="dd/mm/yyyy"/>
    </dxf>
    <dxf>
      <font>
        <b val="0"/>
        <i val="0"/>
        <strike val="0"/>
        <condense val="0"/>
        <extend val="0"/>
        <outline val="0"/>
        <shadow val="0"/>
        <u val="none"/>
        <vertAlign val="baseline"/>
        <sz val="10"/>
        <color theme="1"/>
        <name val="Calibri"/>
        <family val="2"/>
        <scheme val="minor"/>
      </font>
      <numFmt numFmtId="19" formatCode="dd/mm/yyyy"/>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font>
        <strike val="0"/>
        <outline val="0"/>
        <shadow val="0"/>
        <u val="none"/>
        <vertAlign val="baseline"/>
        <sz val="10"/>
        <color theme="1"/>
        <name val="Calibri"/>
        <family val="2"/>
        <scheme val="minor"/>
      </font>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font>
        <strike val="0"/>
        <outline val="0"/>
        <shadow val="0"/>
        <u val="none"/>
        <vertAlign val="baseline"/>
        <sz val="10"/>
        <color theme="1"/>
        <name val="Calibri"/>
        <family val="2"/>
        <scheme val="minor"/>
      </font>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border diagonalUp="0" diagonalDown="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font>
        <strike val="0"/>
        <outline val="0"/>
        <shadow val="0"/>
        <u val="none"/>
        <vertAlign val="baseline"/>
        <sz val="10"/>
        <color theme="1"/>
        <name val="Calibri"/>
        <family val="2"/>
        <scheme val="minor"/>
      </font>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65" formatCode="#,##0.00\ &quot;€&quo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 formatCode="0"/>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border outline="0">
        <top style="thin">
          <color theme="6" tint="0.39997558519241921"/>
        </top>
      </border>
    </dxf>
    <dxf>
      <border outline="0">
        <top style="thin">
          <color theme="6" tint="0.39997558519241921"/>
        </top>
        <bottom style="thin">
          <color theme="6" tint="0.39997558519241921"/>
        </bottom>
      </border>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alignment horizontal="center" vertical="center"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65" formatCode="#,##0.00\ &quot;€&quo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border diagonalUp="0" diagonalDown="0">
        <left/>
        <right/>
        <top style="thin">
          <color theme="6" tint="0.39997558519241921"/>
        </top>
        <bottom style="thin">
          <color theme="6" tint="0.39997558519241921"/>
        </bottom>
        <vertical/>
        <horizontal/>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9" formatCode="dd/mm/yyyy"/>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numFmt numFmtId="1" formatCode="0"/>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font>
        <b val="0"/>
        <i val="0"/>
        <strike val="0"/>
        <condense val="0"/>
        <extend val="0"/>
        <outline val="0"/>
        <shadow val="0"/>
        <u val="none"/>
        <vertAlign val="baseline"/>
        <sz val="10"/>
        <color theme="1"/>
        <name val="Calibri"/>
        <family val="2"/>
        <scheme val="minor"/>
      </font>
      <border diagonalUp="0" diagonalDown="0" outline="0">
        <left/>
        <right/>
        <top style="thin">
          <color theme="6" tint="0.39997558519241921"/>
        </top>
        <bottom style="thin">
          <color theme="6" tint="0.39997558519241921"/>
        </bottom>
      </border>
    </dxf>
    <dxf>
      <border outline="0">
        <top style="thin">
          <color theme="6" tint="0.39997558519241921"/>
        </top>
      </border>
    </dxf>
    <dxf>
      <border outline="0">
        <top style="thin">
          <color theme="6" tint="0.39997558519241921"/>
        </top>
        <bottom style="thin">
          <color theme="6" tint="0.39997558519241921"/>
        </bottom>
      </border>
    </dxf>
    <dxf>
      <font>
        <strike val="0"/>
        <outline val="0"/>
        <shadow val="0"/>
        <u val="none"/>
        <vertAlign val="baseline"/>
        <sz val="10"/>
        <color theme="1"/>
        <name val="Calibri"/>
        <family val="2"/>
        <scheme val="minor"/>
      </font>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solid">
          <fgColor theme="6"/>
          <bgColor theme="6"/>
        </patternFill>
      </fill>
      <alignment textRotation="0" wrapText="0" indent="0" justifyLastLine="0" shrinkToFit="0" readingOrder="0"/>
    </dxf>
    <dxf>
      <numFmt numFmtId="165" formatCode="#,##0.00\ &quot;€&quot;"/>
      <fill>
        <patternFill patternType="none">
          <fgColor indexed="64"/>
          <bgColor auto="1"/>
        </patternFill>
      </fill>
    </dxf>
    <dxf>
      <numFmt numFmtId="165" formatCode="#,##0.00\ &quot;€&quot;"/>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left" vertical="center" textRotation="0" wrapText="1" indent="0" justifyLastLine="0" shrinkToFit="0" readingOrder="0"/>
    </dxf>
    <dxf>
      <font>
        <b/>
      </font>
      <numFmt numFmtId="165" formatCode="#,##0.00\ &quot;€&quot;"/>
      <fill>
        <patternFill patternType="none">
          <fgColor indexed="64"/>
          <bgColor auto="1"/>
        </patternFill>
      </fill>
      <alignment horizontal="center" vertical="bottom" textRotation="0" wrapText="0" indent="0" justifyLastLine="0" shrinkToFit="0" readingOrder="0"/>
    </dxf>
    <dxf>
      <numFmt numFmtId="165" formatCode="#,##0.00\ &quot;€&quo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left" vertical="center" textRotation="0" wrapText="1" indent="0" justifyLastLine="0" shrinkToFit="0" readingOrder="0"/>
    </dxf>
    <dxf>
      <font>
        <b/>
      </font>
      <numFmt numFmtId="165" formatCode="#,##0.00\ &quot;€&quot;"/>
      <fill>
        <patternFill patternType="none">
          <fgColor indexed="64"/>
          <bgColor auto="1"/>
        </patternFill>
      </fill>
      <alignment horizontal="center" vertical="bottom" textRotation="0" wrapText="0" indent="0" justifyLastLine="0" shrinkToFit="0" readingOrder="0"/>
    </dxf>
    <dxf>
      <numFmt numFmtId="165" formatCode="#,##0.00\ &quot;€&quo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indexed="65"/>
        </patternFill>
      </fill>
      <alignment horizontal="left" vertical="center" textRotation="0" wrapText="1"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2</xdr:rowOff>
    </xdr:from>
    <xdr:to>
      <xdr:col>10</xdr:col>
      <xdr:colOff>142875</xdr:colOff>
      <xdr:row>7</xdr:row>
      <xdr:rowOff>9525</xdr:rowOff>
    </xdr:to>
    <xdr:sp macro="" textlink="">
      <xdr:nvSpPr>
        <xdr:cNvPr id="3" name="Textfeld 2">
          <a:extLst>
            <a:ext uri="{FF2B5EF4-FFF2-40B4-BE49-F238E27FC236}">
              <a16:creationId xmlns:a16="http://schemas.microsoft.com/office/drawing/2014/main" id="{F224FB0E-057A-4EF7-88B6-894550E503A0}"/>
            </a:ext>
          </a:extLst>
        </xdr:cNvPr>
        <xdr:cNvSpPr txBox="1"/>
      </xdr:nvSpPr>
      <xdr:spPr>
        <a:xfrm>
          <a:off x="9525" y="2"/>
          <a:ext cx="15297150" cy="1276348"/>
        </a:xfrm>
        <a:prstGeom prst="rect">
          <a:avLst/>
        </a:prstGeom>
        <a:solidFill>
          <a:schemeClr val="tx2">
            <a:lumMod val="75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l"/>
          <a:r>
            <a:rPr lang="de-DE" sz="2800"/>
            <a:t>		eLibrary | eBook-Pakete</a:t>
          </a:r>
        </a:p>
      </xdr:txBody>
    </xdr:sp>
    <xdr:clientData/>
  </xdr:twoCellAnchor>
  <xdr:twoCellAnchor editAs="oneCell">
    <xdr:from>
      <xdr:col>7</xdr:col>
      <xdr:colOff>1104901</xdr:colOff>
      <xdr:row>1</xdr:row>
      <xdr:rowOff>92076</xdr:rowOff>
    </xdr:from>
    <xdr:to>
      <xdr:col>9</xdr:col>
      <xdr:colOff>257176</xdr:colOff>
      <xdr:row>5</xdr:row>
      <xdr:rowOff>60278</xdr:rowOff>
    </xdr:to>
    <xdr:pic>
      <xdr:nvPicPr>
        <xdr:cNvPr id="9" name="Grafik 8">
          <a:extLst>
            <a:ext uri="{FF2B5EF4-FFF2-40B4-BE49-F238E27FC236}">
              <a16:creationId xmlns:a16="http://schemas.microsoft.com/office/drawing/2014/main" id="{87989AA0-E2A5-4AD8-4613-F63E9762A4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51" y="273051"/>
          <a:ext cx="4314825" cy="69210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577546B4-1F96-4037-AEC5-3C3D2BC440D3}"/>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a:t>
          </a:r>
          <a:r>
            <a:rPr lang="de-DE" sz="1800" b="0" i="0">
              <a:solidFill>
                <a:schemeClr val="lt1"/>
              </a:solidFill>
              <a:effectLst/>
              <a:latin typeface="+mn-lt"/>
              <a:ea typeface="+mn-ea"/>
              <a:cs typeface="+mn-cs"/>
            </a:rPr>
            <a:t>Fremdsprachendidaktik | Foreign</a:t>
          </a:r>
          <a:r>
            <a:rPr lang="de-DE" sz="1800" b="0" i="0" baseline="0">
              <a:solidFill>
                <a:schemeClr val="lt1"/>
              </a:solidFill>
              <a:effectLst/>
              <a:latin typeface="+mn-lt"/>
              <a:ea typeface="+mn-ea"/>
              <a:cs typeface="+mn-cs"/>
            </a:rPr>
            <a:t> language didactics </a:t>
          </a:r>
          <a:r>
            <a:rPr lang="de-DE" sz="1800" b="0" i="0">
              <a:solidFill>
                <a:schemeClr val="lt1"/>
              </a:solidFill>
              <a:effectLst/>
              <a:latin typeface="+mn-lt"/>
              <a:ea typeface="+mn-ea"/>
              <a:cs typeface="+mn-cs"/>
            </a:rPr>
            <a:t>2020</a:t>
          </a:r>
          <a:endParaRPr lang="de-DE" sz="18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C7E0BBBD-776F-40E1-A146-1A8E6B1BBBBE}"/>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Germanistik | German Studies 2023</a:t>
          </a:r>
          <a:endParaRPr lang="de-DE" sz="18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60BF0A32-34A1-45A4-82AF-B3A03C518C73}"/>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Germanistik | German Studies 2022</a:t>
          </a:r>
          <a:endParaRPr lang="de-DE" sz="18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3D50173B-5FB2-4098-9BBE-BAA18C0D26CB}"/>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Germanistik | German Studies 2021</a:t>
          </a:r>
          <a:endParaRPr lang="de-DE" sz="18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CC8044C4-A6E5-44F2-B20B-A441E73FBF7E}"/>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a:t>
          </a:r>
          <a:r>
            <a:rPr lang="de-DE" sz="2800" b="0" i="0" u="none" strike="noStrike">
              <a:solidFill>
                <a:schemeClr val="lt1"/>
              </a:solidFill>
              <a:effectLst/>
              <a:latin typeface="+mn-lt"/>
              <a:ea typeface="+mn-ea"/>
              <a:cs typeface="+mn-cs"/>
            </a:rPr>
            <a:t>	</a:t>
          </a:r>
          <a:r>
            <a:rPr lang="de-DE" sz="1800" b="0" i="0">
              <a:solidFill>
                <a:schemeClr val="lt1"/>
              </a:solidFill>
              <a:effectLst/>
              <a:latin typeface="+mn-lt"/>
              <a:ea typeface="+mn-ea"/>
              <a:cs typeface="+mn-cs"/>
            </a:rPr>
            <a:t>Germanistik | German Studies 2020</a:t>
          </a:r>
          <a:endParaRPr lang="de-DE" sz="18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1182656B-9094-4D1A-AC59-8BA2C73E3509}"/>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Geschichte | History 2022</a:t>
          </a:r>
          <a:endParaRPr lang="de-DE" sz="18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97254FD5-7BFE-408B-923E-60E9363544D6}"/>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Lehrbuch | Textbook 2023</a:t>
          </a:r>
          <a:endParaRPr lang="de-DE" sz="18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669B99B8-57FC-4F90-8125-9983FA52910D}"/>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Lehrbuch | Textbook 2022</a:t>
          </a:r>
          <a:endParaRPr lang="de-DE" sz="18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F7208252-8059-411D-84CD-0F3249360366}"/>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Lehrbuch | Textbook 2021</a:t>
          </a:r>
          <a:endParaRPr lang="de-DE" sz="18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A35BBBC9-1791-4A6C-89E7-22D334C5D183}"/>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Lehrbuch  | Textbook 2020</a:t>
          </a:r>
          <a:endParaRPr lang="de-DE"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5" name="Textfeld 4">
          <a:extLst>
            <a:ext uri="{FF2B5EF4-FFF2-40B4-BE49-F238E27FC236}">
              <a16:creationId xmlns:a16="http://schemas.microsoft.com/office/drawing/2014/main" id="{4B913B02-4889-4819-AC42-C5769FF5E2DB}"/>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Anglistik | English Studies 2023</a:t>
          </a:r>
          <a:endParaRPr lang="de-DE" sz="18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458A4B61-8F59-468C-8BB5-24A66A0400C4}"/>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Linguistik | Linguistics 2023</a:t>
          </a:r>
          <a:endParaRPr lang="de-DE" sz="18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CC3D6EAA-B03B-4A7C-92FB-27C0E3DC16FA}"/>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Linguistik | Linguistics 2022</a:t>
          </a:r>
          <a:endParaRPr lang="de-DE" sz="18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B13938D9-46CB-4CE0-B5AA-72020192B95D}"/>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Lehrbuch | Textbook 2022</a:t>
          </a:r>
          <a:endParaRPr lang="de-DE" sz="1800"/>
        </a:p>
      </xdr:txBody>
    </xdr:sp>
    <xdr:clientData/>
  </xdr:twoCellAnchor>
  <xdr:twoCellAnchor>
    <xdr:from>
      <xdr:col>0</xdr:col>
      <xdr:colOff>0</xdr:colOff>
      <xdr:row>0</xdr:row>
      <xdr:rowOff>0</xdr:rowOff>
    </xdr:from>
    <xdr:to>
      <xdr:col>22</xdr:col>
      <xdr:colOff>9525</xdr:colOff>
      <xdr:row>2</xdr:row>
      <xdr:rowOff>171450</xdr:rowOff>
    </xdr:to>
    <xdr:sp macro="" textlink="">
      <xdr:nvSpPr>
        <xdr:cNvPr id="3" name="Textfeld 2">
          <a:extLst>
            <a:ext uri="{FF2B5EF4-FFF2-40B4-BE49-F238E27FC236}">
              <a16:creationId xmlns:a16="http://schemas.microsoft.com/office/drawing/2014/main" id="{EE3B09C0-2B12-47B4-89ED-2D97FBF4A4C5}"/>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Linguistik | Linguistics 2021</a:t>
          </a:r>
          <a:endParaRPr lang="de-DE" sz="18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0F516181-30FC-473C-87FB-B53D77C5FD38}"/>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Lehrbuch | Textbook 2022</a:t>
          </a:r>
          <a:endParaRPr lang="de-DE" sz="1800"/>
        </a:p>
      </xdr:txBody>
    </xdr:sp>
    <xdr:clientData/>
  </xdr:twoCellAnchor>
  <xdr:twoCellAnchor>
    <xdr:from>
      <xdr:col>0</xdr:col>
      <xdr:colOff>0</xdr:colOff>
      <xdr:row>0</xdr:row>
      <xdr:rowOff>0</xdr:rowOff>
    </xdr:from>
    <xdr:to>
      <xdr:col>22</xdr:col>
      <xdr:colOff>9525</xdr:colOff>
      <xdr:row>2</xdr:row>
      <xdr:rowOff>171450</xdr:rowOff>
    </xdr:to>
    <xdr:sp macro="" textlink="">
      <xdr:nvSpPr>
        <xdr:cNvPr id="3" name="Textfeld 2">
          <a:extLst>
            <a:ext uri="{FF2B5EF4-FFF2-40B4-BE49-F238E27FC236}">
              <a16:creationId xmlns:a16="http://schemas.microsoft.com/office/drawing/2014/main" id="{2858A64E-8C56-481D-BDD3-B2B07FE216C6}"/>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Linguistik | Linguistics 2020</a:t>
          </a:r>
          <a:endParaRPr lang="de-DE" sz="18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5A19FA6D-6F03-4520-BEFF-25606E2FC9CE}"/>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Literaturwissenschaft | Literary Studies 2023</a:t>
          </a:r>
          <a:endParaRPr lang="de-DE" sz="18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9ACD2BB9-250C-47AD-9EAE-16FC3CBF77B0}"/>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Literaturwissenschaft | Literary Studies 2022</a:t>
          </a:r>
          <a:endParaRPr lang="de-DE" sz="18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FF74BA65-2D73-40D7-A0C4-768AF1672CB6}"/>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Literaturwissenschaft | Literary Studies 2021</a:t>
          </a:r>
          <a:endParaRPr lang="de-DE" sz="18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1F30718E-BAF1-4FB7-BED0-FBECAA66E3C3}"/>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Literaturwissenschaft | Literary Studies 2020</a:t>
          </a:r>
          <a:endParaRPr lang="de-DE" sz="18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59D031D0-196F-4DE5-A87E-5D1AD47C3207}"/>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Ratgeber und Schlüsselkompetenzen | Study and Career</a:t>
          </a:r>
          <a:r>
            <a:rPr lang="de-DE" sz="1800" b="0" i="0" u="none" strike="noStrike" baseline="0">
              <a:solidFill>
                <a:schemeClr val="lt1"/>
              </a:solidFill>
              <a:effectLst/>
              <a:latin typeface="+mn-lt"/>
              <a:ea typeface="+mn-ea"/>
              <a:cs typeface="+mn-cs"/>
            </a:rPr>
            <a:t> Guide </a:t>
          </a:r>
          <a:r>
            <a:rPr lang="de-DE" sz="1800" b="0" i="0" u="none" strike="noStrike">
              <a:solidFill>
                <a:schemeClr val="lt1"/>
              </a:solidFill>
              <a:effectLst/>
              <a:latin typeface="+mn-lt"/>
              <a:ea typeface="+mn-ea"/>
              <a:cs typeface="+mn-cs"/>
            </a:rPr>
            <a:t>2022</a:t>
          </a:r>
          <a:endParaRPr lang="de-DE" sz="18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830CA3E7-935B-44F0-A20F-02A24B3BD441}"/>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Ratgeber und Schlüsselkompetenzen | Study and Career</a:t>
          </a:r>
          <a:r>
            <a:rPr lang="de-DE" sz="1800" b="0" i="0" u="none" strike="noStrike" baseline="0">
              <a:solidFill>
                <a:schemeClr val="lt1"/>
              </a:solidFill>
              <a:effectLst/>
              <a:latin typeface="+mn-lt"/>
              <a:ea typeface="+mn-ea"/>
              <a:cs typeface="+mn-cs"/>
            </a:rPr>
            <a:t> Guide </a:t>
          </a:r>
          <a:r>
            <a:rPr lang="de-DE" sz="1800" b="0" i="0" u="none" strike="noStrike">
              <a:solidFill>
                <a:schemeClr val="lt1"/>
              </a:solidFill>
              <a:effectLst/>
              <a:latin typeface="+mn-lt"/>
              <a:ea typeface="+mn-ea"/>
              <a:cs typeface="+mn-cs"/>
            </a:rPr>
            <a:t>2020</a:t>
          </a:r>
          <a:endParaRPr lang="de-DE"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11" name="Textfeld 10">
          <a:extLst>
            <a:ext uri="{FF2B5EF4-FFF2-40B4-BE49-F238E27FC236}">
              <a16:creationId xmlns:a16="http://schemas.microsoft.com/office/drawing/2014/main" id="{1003EC2E-B900-4B07-B20A-C04E006AD260}"/>
            </a:ext>
          </a:extLst>
        </xdr:cNvPr>
        <xdr:cNvSpPr txBox="1"/>
      </xdr:nvSpPr>
      <xdr:spPr>
        <a:xfrm>
          <a:off x="0" y="0"/>
          <a:ext cx="372713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Anglistik | English Studies 2022</a:t>
          </a:r>
          <a:endParaRPr lang="de-DE" sz="18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FA44AD2D-5A6E-48F9-92C7-B4F49EA93C3A}"/>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Romanistik | Romance Studies 2023</a:t>
          </a:r>
          <a:endParaRPr lang="de-DE" sz="18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CDCE8973-1585-465F-93A8-64732C5B45AF}"/>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Romanistik | Romance Studies 2022</a:t>
          </a:r>
          <a:endParaRPr lang="de-DE" sz="18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8311B001-ACB9-4AD6-842D-D140641C1D2B}"/>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Romanistik | Romance Studies 2021</a:t>
          </a:r>
          <a:endParaRPr lang="de-DE" sz="18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877901C1-D3CE-41C8-BAD2-7736FB08C5B1}"/>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Romanistik | Romance Studies 2020</a:t>
          </a:r>
          <a:endParaRPr lang="de-DE" sz="18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3D9C0D7C-5E63-4428-A1EA-960004DFC25F}"/>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Technik | Engineering 2022</a:t>
          </a:r>
          <a:endParaRPr lang="de-DE" sz="18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F26E8CD5-1CA3-4705-A54A-ECE7F5DCC6D4}"/>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Technik | Engineering 2021</a:t>
          </a:r>
          <a:endParaRPr lang="de-DE" sz="18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0CFD5BD9-A6F8-47C9-863A-853BA32B6AAD}"/>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Technik | Engineering 2020</a:t>
          </a:r>
          <a:endParaRPr lang="de-DE" sz="18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EB508FF0-4602-4DD1-A969-9467E3CFB7CD}"/>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Theologie | Theology 2022/2023</a:t>
          </a:r>
          <a:endParaRPr lang="de-DE" sz="18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B669B982-6DB4-4879-BA62-2C218054A809}"/>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Theologie | Theology 2021</a:t>
          </a:r>
          <a:endParaRPr lang="de-DE" sz="18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60690DE0-9FDF-4DCB-AC02-97BCE9FC98DE}"/>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Theologie | Theology 2020</a:t>
          </a:r>
          <a:endParaRPr lang="de-DE" sz="1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50</xdr:col>
      <xdr:colOff>152400</xdr:colOff>
      <xdr:row>2</xdr:row>
      <xdr:rowOff>171450</xdr:rowOff>
    </xdr:to>
    <xdr:sp macro="" textlink="">
      <xdr:nvSpPr>
        <xdr:cNvPr id="2" name="Textfeld 1">
          <a:extLst>
            <a:ext uri="{FF2B5EF4-FFF2-40B4-BE49-F238E27FC236}">
              <a16:creationId xmlns:a16="http://schemas.microsoft.com/office/drawing/2014/main" id="{901CC28F-ABCA-40EB-9901-DBF6D4917B59}"/>
            </a:ext>
          </a:extLst>
        </xdr:cNvPr>
        <xdr:cNvSpPr txBox="1"/>
      </xdr:nvSpPr>
      <xdr:spPr>
        <a:xfrm>
          <a:off x="0" y="0"/>
          <a:ext cx="38252400"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Anglistik | English Studies 2021</a:t>
          </a:r>
          <a:endParaRPr lang="de-DE" sz="18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F920D4D9-8472-49EF-8705-0104AC4C5B30}"/>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Tourismus | Tourism 2023</a:t>
          </a:r>
          <a:endParaRPr lang="de-DE" sz="18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4C60F394-E6F2-477B-AD4D-ABAEDDF0C008}"/>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Tourismus | Tourism 2022</a:t>
          </a:r>
          <a:endParaRPr lang="de-DE" sz="18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2925EB39-69BA-4936-B9A0-FA5C9A2BC484}"/>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Tourismus | Tourism 2021</a:t>
          </a:r>
          <a:endParaRPr lang="de-DE" sz="18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2FF69FA7-7851-4EDA-806F-974F951C2A12}"/>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Tourismus | Tourism 2020</a:t>
          </a:r>
          <a:endParaRPr lang="de-DE" sz="180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3" name="Textfeld 2">
          <a:extLst>
            <a:ext uri="{FF2B5EF4-FFF2-40B4-BE49-F238E27FC236}">
              <a16:creationId xmlns:a16="http://schemas.microsoft.com/office/drawing/2014/main" id="{9F92C396-633B-4D99-A9F1-263D3398586F}"/>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Wirtschaft | Economics 2023</a:t>
          </a:r>
          <a:endParaRPr lang="de-DE" sz="1800"/>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CC04C37D-C9E8-4E9F-BA53-278076F183DB}"/>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Wirtschaft | Economics 2022</a:t>
          </a:r>
          <a:endParaRPr lang="de-DE" sz="1800"/>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4FE742FD-4600-4AB7-AFD4-9994D921F3AE}"/>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Wirtschaft | Economics 2021</a:t>
          </a:r>
          <a:endParaRPr lang="de-DE" sz="180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5F92F2AA-52ED-4AA4-8BF6-3B215FBA231A}"/>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Wirtschaft | Economics 2020</a:t>
          </a:r>
          <a:endParaRPr lang="de-DE" sz="1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50</xdr:col>
      <xdr:colOff>152400</xdr:colOff>
      <xdr:row>2</xdr:row>
      <xdr:rowOff>171450</xdr:rowOff>
    </xdr:to>
    <xdr:sp macro="" textlink="">
      <xdr:nvSpPr>
        <xdr:cNvPr id="2" name="Textfeld 1">
          <a:extLst>
            <a:ext uri="{FF2B5EF4-FFF2-40B4-BE49-F238E27FC236}">
              <a16:creationId xmlns:a16="http://schemas.microsoft.com/office/drawing/2014/main" id="{47B0266E-266A-482E-ABBD-A2BC7C2C77E7}"/>
            </a:ext>
          </a:extLst>
        </xdr:cNvPr>
        <xdr:cNvSpPr txBox="1"/>
      </xdr:nvSpPr>
      <xdr:spPr>
        <a:xfrm>
          <a:off x="0" y="0"/>
          <a:ext cx="38252400"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Anglistik | English Studies 2020</a:t>
          </a:r>
          <a:endParaRPr lang="de-DE" sz="1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50</xdr:col>
      <xdr:colOff>152400</xdr:colOff>
      <xdr:row>2</xdr:row>
      <xdr:rowOff>171450</xdr:rowOff>
    </xdr:to>
    <xdr:sp macro="" textlink="">
      <xdr:nvSpPr>
        <xdr:cNvPr id="2" name="Textfeld 1">
          <a:extLst>
            <a:ext uri="{FF2B5EF4-FFF2-40B4-BE49-F238E27FC236}">
              <a16:creationId xmlns:a16="http://schemas.microsoft.com/office/drawing/2014/main" id="{4CFF3565-F1D1-4EEE-9A35-B8B52188291B}"/>
            </a:ext>
          </a:extLst>
        </xdr:cNvPr>
        <xdr:cNvSpPr txBox="1"/>
      </xdr:nvSpPr>
      <xdr:spPr>
        <a:xfrm>
          <a:off x="0" y="0"/>
          <a:ext cx="588359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a:t>
          </a:r>
          <a:r>
            <a:rPr lang="de-DE" sz="1800" b="0" i="0">
              <a:solidFill>
                <a:schemeClr val="lt1"/>
              </a:solidFill>
              <a:effectLst/>
              <a:latin typeface="+mn-lt"/>
              <a:ea typeface="+mn-ea"/>
              <a:cs typeface="+mn-cs"/>
            </a:rPr>
            <a:t>Bauwesen | Civil Engineering </a:t>
          </a:r>
          <a:r>
            <a:rPr lang="de-DE" sz="1800" b="0" i="0" baseline="0">
              <a:solidFill>
                <a:schemeClr val="lt1"/>
              </a:solidFill>
              <a:effectLst/>
              <a:latin typeface="+mn-lt"/>
              <a:ea typeface="+mn-ea"/>
              <a:cs typeface="+mn-cs"/>
            </a:rPr>
            <a:t>2023</a:t>
          </a:r>
          <a:endParaRPr lang="de-DE" sz="18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50</xdr:col>
      <xdr:colOff>152400</xdr:colOff>
      <xdr:row>2</xdr:row>
      <xdr:rowOff>171450</xdr:rowOff>
    </xdr:to>
    <xdr:sp macro="" textlink="">
      <xdr:nvSpPr>
        <xdr:cNvPr id="3" name="Textfeld 2">
          <a:extLst>
            <a:ext uri="{FF2B5EF4-FFF2-40B4-BE49-F238E27FC236}">
              <a16:creationId xmlns:a16="http://schemas.microsoft.com/office/drawing/2014/main" id="{9F5B96C4-1237-4D2E-BBB2-9744A257CDC6}"/>
            </a:ext>
          </a:extLst>
        </xdr:cNvPr>
        <xdr:cNvSpPr txBox="1"/>
      </xdr:nvSpPr>
      <xdr:spPr>
        <a:xfrm>
          <a:off x="0" y="0"/>
          <a:ext cx="610838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a:t>
          </a:r>
          <a:r>
            <a:rPr lang="de-DE" sz="1800" b="0" i="0">
              <a:solidFill>
                <a:schemeClr val="lt1"/>
              </a:solidFill>
              <a:effectLst/>
              <a:latin typeface="+mn-lt"/>
              <a:ea typeface="+mn-ea"/>
              <a:cs typeface="+mn-cs"/>
            </a:rPr>
            <a:t>Fremdsprachendidaktik | </a:t>
          </a:r>
          <a:r>
            <a:rPr lang="de-DE" sz="1800" b="0" i="0" baseline="0">
              <a:solidFill>
                <a:schemeClr val="lt1"/>
              </a:solidFill>
              <a:effectLst/>
              <a:latin typeface="+mn-lt"/>
              <a:ea typeface="+mn-ea"/>
              <a:cs typeface="+mn-cs"/>
            </a:rPr>
            <a:t>Foreign language didactics 2023</a:t>
          </a:r>
          <a:endParaRPr lang="de-DE" sz="18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3ED7BF63-2ECC-4C76-AD31-7A9E8709C645}"/>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Fremdsprachendidaktik | Foreign</a:t>
          </a:r>
          <a:r>
            <a:rPr lang="de-DE" sz="1800" b="0" i="0" u="none" strike="noStrike" baseline="0">
              <a:solidFill>
                <a:schemeClr val="lt1"/>
              </a:solidFill>
              <a:effectLst/>
              <a:latin typeface="+mn-lt"/>
              <a:ea typeface="+mn-ea"/>
              <a:cs typeface="+mn-cs"/>
            </a:rPr>
            <a:t> language didactics </a:t>
          </a:r>
          <a:r>
            <a:rPr lang="de-DE" sz="1800" b="0" i="0" u="none" strike="noStrike">
              <a:solidFill>
                <a:schemeClr val="lt1"/>
              </a:solidFill>
              <a:effectLst/>
              <a:latin typeface="+mn-lt"/>
              <a:ea typeface="+mn-ea"/>
              <a:cs typeface="+mn-cs"/>
            </a:rPr>
            <a:t>2022</a:t>
          </a:r>
          <a:endParaRPr lang="de-DE" sz="18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22</xdr:col>
      <xdr:colOff>9525</xdr:colOff>
      <xdr:row>2</xdr:row>
      <xdr:rowOff>171450</xdr:rowOff>
    </xdr:to>
    <xdr:sp macro="" textlink="">
      <xdr:nvSpPr>
        <xdr:cNvPr id="2" name="Textfeld 1">
          <a:extLst>
            <a:ext uri="{FF2B5EF4-FFF2-40B4-BE49-F238E27FC236}">
              <a16:creationId xmlns:a16="http://schemas.microsoft.com/office/drawing/2014/main" id="{1C2A6D2D-DB97-4457-A77F-8E34E390768C}"/>
            </a:ext>
          </a:extLst>
        </xdr:cNvPr>
        <xdr:cNvSpPr txBox="1"/>
      </xdr:nvSpPr>
      <xdr:spPr>
        <a:xfrm>
          <a:off x="0" y="0"/>
          <a:ext cx="37106225" cy="533400"/>
        </a:xfrm>
        <a:prstGeom prst="rect">
          <a:avLst/>
        </a:prstGeom>
        <a:solidFill>
          <a:schemeClr val="tx2">
            <a:lumMod val="75000"/>
          </a:schemeClr>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ctr"/>
        <a:lstStyle/>
        <a:p>
          <a:pPr algn="l"/>
          <a:r>
            <a:rPr lang="de-DE" sz="1800" b="0" i="0" u="none" strike="noStrike">
              <a:solidFill>
                <a:schemeClr val="lt1"/>
              </a:solidFill>
              <a:effectLst/>
              <a:latin typeface="+mn-lt"/>
              <a:ea typeface="+mn-ea"/>
              <a:cs typeface="+mn-cs"/>
            </a:rPr>
            <a:t>								</a:t>
          </a:r>
          <a:r>
            <a:rPr lang="de-DE" sz="1800" b="0" i="0">
              <a:solidFill>
                <a:schemeClr val="lt1"/>
              </a:solidFill>
              <a:effectLst/>
              <a:latin typeface="+mn-lt"/>
              <a:ea typeface="+mn-ea"/>
              <a:cs typeface="+mn-cs"/>
            </a:rPr>
            <a:t>Fremdsprachendidaktik | Foreign</a:t>
          </a:r>
          <a:r>
            <a:rPr lang="de-DE" sz="1800" b="0" i="0" baseline="0">
              <a:solidFill>
                <a:schemeClr val="lt1"/>
              </a:solidFill>
              <a:effectLst/>
              <a:latin typeface="+mn-lt"/>
              <a:ea typeface="+mn-ea"/>
              <a:cs typeface="+mn-cs"/>
            </a:rPr>
            <a:t> language didactics </a:t>
          </a:r>
          <a:r>
            <a:rPr lang="de-DE" sz="1800" b="0" i="0">
              <a:solidFill>
                <a:schemeClr val="lt1"/>
              </a:solidFill>
              <a:effectLst/>
              <a:latin typeface="+mn-lt"/>
              <a:ea typeface="+mn-ea"/>
              <a:cs typeface="+mn-cs"/>
            </a:rPr>
            <a:t>2021</a:t>
          </a:r>
          <a:endParaRPr lang="de-DE" sz="18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8A5CF6-943A-47C2-8C76-D3BF274C61A3}" name="Tabelle1" displayName="Tabelle1" ref="C23:I35" totalsRowShown="0" headerRowDxfId="1196" dataDxfId="1195">
  <autoFilter ref="C23:I35" xr:uid="{2A8A5CF6-943A-47C2-8C76-D3BF274C61A3}"/>
  <tableColumns count="7">
    <tableColumn id="1" xr3:uid="{31D30AEF-4ABB-442D-A33E-8D8E6FC6BD27}" name="Pakettitel / package name" dataDxfId="1194"/>
    <tableColumn id="2" xr3:uid="{9A676234-2F0A-4830-9177-B7E815ABBFE1}" name="ISIL-Sigel" dataDxfId="1193"/>
    <tableColumn id="3" xr3:uid="{71C15E6C-7A8F-4697-832B-18FE75629C20}" name="ISIL-Sigel-Jahrgang / ISIL-Sigel-Year" dataDxfId="1192"/>
    <tableColumn id="4" xr3:uid="{A55F510D-8F3D-4517-8C89-ABEAC8197B78}" name="Paket ISBN / package ISBN" dataDxfId="1191"/>
    <tableColumn id="5" xr3:uid="{A75D5B9C-9313-4EA8-91D3-27E1FE93E8EE}" name="Anzahl der Titel / Number of titles" dataDxfId="1190">
      <calculatedColumnFormula>COUNT(Tabelle3[TN Campuslizenz | Article No.])</calculatedColumnFormula>
    </tableColumn>
    <tableColumn id="6" xr3:uid="{7D70CF1A-C1D3-4B54-AC39-E2EB2EEFBD8F}" name="Paketpreis (inkl. MwSt.) / Package price (incl. VAT)" dataDxfId="1189">
      <calculatedColumnFormula>'Anglistik 2022'!G9</calculatedColumnFormula>
    </tableColumn>
    <tableColumn id="10" xr3:uid="{B3EF9544-D1FD-479C-949C-FFF209220F39}" name="Paketpreis abzüglich Rabatt (inkl. MwSt.) / Package price minus discount (incl. VAT)" dataDxfId="1188">
      <calculatedColumnFormula>'Anglistik 2022'!G8</calculatedColumnFormula>
    </tableColumn>
  </tableColumns>
  <tableStyleInfo name="TableStyleMedium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54FCAECD-3B02-4A0A-9DA5-FCBC438FAE45}" name="Tabelle367" displayName="Tabelle367" ref="B12:V29" totalsRowShown="0" headerRowDxfId="1033" dataDxfId="1031" headerRowBorderDxfId="1032" tableBorderDxfId="1030" totalsRowBorderDxfId="1029">
  <autoFilter ref="B12:V29" xr:uid="{54FCAECD-3B02-4A0A-9DA5-FCBC438FAE45}"/>
  <sortState xmlns:xlrd2="http://schemas.microsoft.com/office/spreadsheetml/2017/richdata2" ref="B13:V29">
    <sortCondition ref="F12:F29"/>
  </sortState>
  <tableColumns count="21">
    <tableColumn id="1" xr3:uid="{0D34C734-7AE1-4DAA-9264-74E6EF4FCD21}" name="TN Campuslizenz | Article No." dataDxfId="1028"/>
    <tableColumn id="2" xr3:uid="{EB21CDC7-A3DB-4207-A485-598B0044C629}" name="ISBN eBook" dataDxfId="1027"/>
    <tableColumn id="3" xr3:uid="{A6BE9656-EF72-4E6D-815F-DB05084B3E0B}" name="EAN eBook" dataDxfId="1026"/>
    <tableColumn id="4" xr3:uid="{F5EA929C-C746-414B-B337-81C548078E32}" name="ISBN print" dataDxfId="1025"/>
    <tableColumn id="5" xr3:uid="{306F56B3-C268-44DE-AD03-1635AC352493}" name="Titel | Title" dataDxfId="1024"/>
    <tableColumn id="6" xr3:uid="{E4A97D08-237E-4F34-A62A-43D6A21B270E}" name="Untertitel | Subtitle" dataDxfId="1023"/>
    <tableColumn id="7" xr3:uid="{1BD9AB86-D5CE-4085-9814-0CC169E74561}" name="Autor:innen | Author(s)" dataDxfId="1022"/>
    <tableColumn id="8" xr3:uid="{ACFB9376-D5C8-475C-89D7-C66AC373E3C8}" name="Herausgeber:innen | Editor(s)" dataDxfId="1021"/>
    <tableColumn id="9" xr3:uid="{8E1A0918-CAE8-431C-904A-7FB91B0C7776}" name="AuflagenNr.| Edition No." dataDxfId="1020"/>
    <tableColumn id="10" xr3:uid="{6B7D2332-4118-4707-81E7-2B87C9E84A14}" name="Auflagenbez. | Edition" dataDxfId="1019"/>
    <tableColumn id="11" xr3:uid="{9B647E09-52DA-45AF-B6F3-15A5B9A4FD7A}" name="Erscheinungsjahr | Publication Year" dataDxfId="1018"/>
    <tableColumn id="12" xr3:uid="{771EDE74-FD05-4B2C-8DAE-989658172884}" name="Erschienen | Publication Date" dataDxfId="1017"/>
    <tableColumn id="13" xr3:uid="{C5141D3D-CCC7-4159-9560-1C272CF714DF}" name="Erscheint | Planned Publication Date" dataDxfId="1016"/>
    <tableColumn id="14" xr3:uid="{0668C478-AD7E-4E17-BA9B-099F4BDB567B}" name="Reihe | Series" dataDxfId="1015"/>
    <tableColumn id="15" xr3:uid="{11CE633D-9AB9-4D22-A184-85792D757946}" name="Bandnr. | Vol." dataDxfId="1014"/>
    <tableColumn id="16" xr3:uid="{27CA5254-AB66-414A-840F-C3AC3DD778DB}" name="Verlag | Publisher" dataDxfId="1013"/>
    <tableColumn id="17" xr3:uid="{59046012-F66A-4BAE-9A8B-2DDEC07B53B4}" name="VK Print | Price Print" dataDxfId="1012"/>
    <tableColumn id="18" xr3:uid="{F7C41A68-828F-4706-B615-79CC7655DFC3}" name="VK Campuslizenz | Institutional Price" dataDxfId="1011"/>
    <tableColumn id="19" xr3:uid="{C0F055D0-9C35-4BAC-AEDF-BE1FB924DC5D}" name="Open Access" dataDxfId="1010"/>
    <tableColumn id="20" xr3:uid="{E108B330-FDBE-4926-B479-9461F5F13917}" name="Stichtag Open Access | Open Acces Deadline" dataDxfId="1009"/>
    <tableColumn id="21" xr3:uid="{BD5BD6C5-ECCB-40C8-BC01-5A7A5CA1FCB6}" name="Link" dataDxfId="1008"/>
  </tableColumns>
  <tableStyleInfo name="TableStyleMedium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EEC9BF6-4D1C-4F1F-BF86-D5039F73CA29}" name="Tabelle35" displayName="Tabelle35" ref="B12:V28" totalsRowShown="0" headerRowDxfId="1007" headerRowBorderDxfId="1006" tableBorderDxfId="1005" totalsRowBorderDxfId="1004">
  <autoFilter ref="B12:V28" xr:uid="{1EEC9BF6-4D1C-4F1F-BF86-D5039F73CA29}"/>
  <tableColumns count="21">
    <tableColumn id="1" xr3:uid="{E763F9CF-5F0A-47B5-8D6F-95B8E235C6C2}" name="TN Campuslizenz | Article No." dataDxfId="1003"/>
    <tableColumn id="2" xr3:uid="{EB945209-7CAF-42D7-A495-E2C5B9C2CAE4}" name="ISBN eBook" dataDxfId="1002"/>
    <tableColumn id="3" xr3:uid="{50C61C55-CB97-43F5-9A87-A20389333E26}" name="EAN eBook" dataDxfId="1001"/>
    <tableColumn id="4" xr3:uid="{175E7662-4A07-45A2-8FDF-BD7824E2E2DD}" name="ISBN print" dataDxfId="1000"/>
    <tableColumn id="5" xr3:uid="{055E10C4-3B7D-4457-935D-A377B08504DF}" name="Titel | Title" dataDxfId="999"/>
    <tableColumn id="6" xr3:uid="{CAAB2815-5790-44BE-A1C9-AE6347971999}" name="Untertitel | Subtitle" dataDxfId="998"/>
    <tableColumn id="7" xr3:uid="{5BB745C6-6894-4BC3-8C59-53D35A47159A}" name="Autor:innen | Author(s)" dataDxfId="997"/>
    <tableColumn id="8" xr3:uid="{A6EFA12C-4B0A-41CC-B932-5C842695F6EA}" name="Herausgeber:innen | Editor(s)" dataDxfId="996"/>
    <tableColumn id="9" xr3:uid="{0205ADA5-C19E-4C3A-8BC9-2CD75FFE1F84}" name="AuflagenNr.| Edition No." dataDxfId="995"/>
    <tableColumn id="10" xr3:uid="{D37F5BBA-7FC0-4BAD-89A1-7F0535A07DB9}" name="Auflagenbez. | Edition" dataDxfId="994"/>
    <tableColumn id="11" xr3:uid="{E6731ABE-32CE-412A-BB7F-3CC66CEEF0F5}" name="Erscheinungsjahr | Publication Year" dataDxfId="993"/>
    <tableColumn id="12" xr3:uid="{B26A0BD1-6AE0-47FF-89FA-CC33AEC38E25}" name="Erschienen | Publication Date" dataDxfId="992"/>
    <tableColumn id="13" xr3:uid="{CA8BCFDB-EFB6-4DC9-BD3B-76C7EE70E0E2}" name="Erscheint | Planned Publication Date" dataDxfId="991"/>
    <tableColumn id="14" xr3:uid="{C59440F4-365A-46EE-A6DA-59AB6204E50A}" name="Reihe | Series" dataDxfId="990"/>
    <tableColumn id="15" xr3:uid="{7FA9E835-4468-4060-B36D-BCE4D1BF25E6}" name="Bandnr. | Vol." dataDxfId="989"/>
    <tableColumn id="16" xr3:uid="{3FE424BF-DA85-4C0B-BCE8-F4F2884779D6}" name="Verlag | Publisher" dataDxfId="988"/>
    <tableColumn id="17" xr3:uid="{ED2855D8-523A-4636-8734-6C5A7D82BD82}" name="VK Print | Price Print" dataDxfId="987"/>
    <tableColumn id="18" xr3:uid="{D4501D57-7CFF-4DB6-B217-CD653F8492C6}" name="VK Campuslizenz | Institutional Price" dataDxfId="986"/>
    <tableColumn id="19" xr3:uid="{3E125C82-36E1-4E43-8EA4-573753BC3BBB}" name="Open Access" dataDxfId="985"/>
    <tableColumn id="20" xr3:uid="{29C1D8E1-437A-4A3D-A096-AB9F7865AD2A}" name="Stichtag Open Access | Open Acces Deadline" dataDxfId="984"/>
    <tableColumn id="21" xr3:uid="{6ADE871A-C308-437E-B19D-E5E583255551}" name="Link" dataDxfId="983"/>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5548FAF-BE1A-4DB2-AA8B-A2FBB124E5FC}" name="Tabelle36" displayName="Tabelle36" ref="B12:V36" totalsRowShown="0" headerRowDxfId="982" headerRowBorderDxfId="981" tableBorderDxfId="980" totalsRowBorderDxfId="979">
  <autoFilter ref="B12:V36" xr:uid="{F5548FAF-BE1A-4DB2-AA8B-A2FBB124E5FC}"/>
  <tableColumns count="21">
    <tableColumn id="1" xr3:uid="{41C0413F-16AD-4081-8D08-B1D96E2A4D8D}" name="TN Campuslizenz | Article No." dataDxfId="978"/>
    <tableColumn id="2" xr3:uid="{7BAE4949-15E2-4A55-BC74-3EE40214C6C0}" name="ISBN eBook" dataDxfId="977"/>
    <tableColumn id="3" xr3:uid="{0E40ACC4-B3DD-48A0-97A6-12AE0CE74A26}" name="EAN eBook" dataDxfId="976"/>
    <tableColumn id="4" xr3:uid="{164C19D1-72E8-4010-87A0-B9DE866D03F5}" name="ISBN print" dataDxfId="975"/>
    <tableColumn id="5" xr3:uid="{7FFCEFED-D766-495A-A6DE-8E1E9A408543}" name="Titel | Title" dataDxfId="974"/>
    <tableColumn id="6" xr3:uid="{6B6291EC-14E6-46BF-9E61-318D8B2CD7CE}" name="Untertitel | Subtitle" dataDxfId="973"/>
    <tableColumn id="7" xr3:uid="{B0B8AB37-ABEE-4132-A8DF-197A06228755}" name="Autor:innen | Author(s)" dataDxfId="972"/>
    <tableColumn id="8" xr3:uid="{467E2B97-3642-409B-BAB6-22F50600B86B}" name="Herausgeber:innen | Editor(s)" dataDxfId="971"/>
    <tableColumn id="9" xr3:uid="{2E951258-FFD7-46E1-A617-F4C8FA579790}" name="AuflagenNr.| Edition No." dataDxfId="970"/>
    <tableColumn id="10" xr3:uid="{799DECEE-26E3-4F71-B49A-849ED381C4CE}" name="Auflagenbez. | Edition" dataDxfId="969"/>
    <tableColumn id="11" xr3:uid="{8D6A7F79-D7A4-4FCD-A5F8-2C1AA8EA7D08}" name="Erscheinungsjahr | Publication Year" dataDxfId="968"/>
    <tableColumn id="12" xr3:uid="{29F7D29B-1168-4E8A-B991-4DA9FFCFAF6B}" name="Erschienen | Publication Date" dataDxfId="967"/>
    <tableColumn id="13" xr3:uid="{6A3BBED9-079B-46BC-9EAB-F49761D0F829}" name="Erscheint | Planned Publication Date" dataDxfId="966"/>
    <tableColumn id="14" xr3:uid="{D8F3D1D3-7F1C-4DAA-91EC-443B1FB789F4}" name="Reihe | Series" dataDxfId="965"/>
    <tableColumn id="15" xr3:uid="{458214D3-E982-498A-BA4D-59A03B49E3F0}" name="Bandnr. | Vol." dataDxfId="964"/>
    <tableColumn id="16" xr3:uid="{66CFEEA4-F37D-4488-858C-A5C2DB27441C}" name="Verlag | Publisher" dataDxfId="963"/>
    <tableColumn id="17" xr3:uid="{9E77D841-E92A-4CD8-BC83-1C33B513A6BC}" name="VK Print | Price Print" dataDxfId="962"/>
    <tableColumn id="18" xr3:uid="{C8FCD96D-E5D0-4096-B8F3-BE1546F39404}" name="VK Campuslizenz | Institutional Price" dataDxfId="961"/>
    <tableColumn id="19" xr3:uid="{2F521420-4422-46E7-96AF-79348DB0AA77}" name="Open Access" dataDxfId="960"/>
    <tableColumn id="20" xr3:uid="{B6088918-C1C4-4854-8646-FBD94DEED52E}" name="Stichtag Open Access | Open Acces Deadline" dataDxfId="959"/>
    <tableColumn id="21" xr3:uid="{BD3C0C26-FAAD-46EC-97C8-523A24FCA675}" name="Link" dataDxfId="958"/>
  </tableColumns>
  <tableStyleInfo name="TableStyleMedium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39F677-A33C-4224-A3AD-0693B668F96A}" name="Tabelle37" displayName="Tabelle37" ref="B12:V32" totalsRowShown="0" headerRowDxfId="957" headerRowBorderDxfId="956" tableBorderDxfId="955" totalsRowBorderDxfId="954">
  <autoFilter ref="B12:V32" xr:uid="{CE39F677-A33C-4224-A3AD-0693B668F96A}"/>
  <tableColumns count="21">
    <tableColumn id="1" xr3:uid="{EA04805F-4773-469A-9476-D2E7E9CEBB9F}" name="TN Campuslizenz | Article No." dataDxfId="953"/>
    <tableColumn id="2" xr3:uid="{886149FF-D7C8-4D3F-B35B-2A0A17D8C320}" name="ISBN eBook" dataDxfId="952"/>
    <tableColumn id="3" xr3:uid="{CE2E2102-7073-473A-BADC-6F9B3485BEA5}" name="EAN eBook" dataDxfId="951"/>
    <tableColumn id="4" xr3:uid="{A64F81FD-73F3-43B9-9088-58A9B2FD4024}" name="ISBN print" dataDxfId="950"/>
    <tableColumn id="5" xr3:uid="{6C01A147-E999-45C1-BAA2-E3A0B83B668C}" name="Titel | Title" dataDxfId="949"/>
    <tableColumn id="6" xr3:uid="{DDDC2505-C85C-491B-A462-76AA5191C7D8}" name="Untertitel | Subtitle" dataDxfId="948"/>
    <tableColumn id="7" xr3:uid="{B69C597E-712D-4068-8DF0-799ADA934C14}" name="Autor:innen | Author(s)" dataDxfId="947"/>
    <tableColumn id="8" xr3:uid="{F57F2AAE-8B32-420B-97D1-3ADE0635462F}" name="Herausgeber:innen | Editor(s)" dataDxfId="946"/>
    <tableColumn id="9" xr3:uid="{81134128-C6A4-4C8D-B33D-F360698528EF}" name="AuflagenNr.| Edition No." dataDxfId="945"/>
    <tableColumn id="10" xr3:uid="{1961DB02-1038-492B-93DA-ADAFF6DA8871}" name="Auflagenbez. | Edition" dataDxfId="944"/>
    <tableColumn id="11" xr3:uid="{33E258D4-1BF2-4D86-BECF-DE028F8393B2}" name="Erscheinungsjahr | Publication Year" dataDxfId="943"/>
    <tableColumn id="12" xr3:uid="{8ED4D9CB-CE05-4CFD-87E5-C8E14D494A32}" name="Erschienen | Publication Date" dataDxfId="942"/>
    <tableColumn id="13" xr3:uid="{C7660927-6428-4D31-927A-459616C827E0}" name="Erscheint | Planned Publication Date" dataDxfId="941"/>
    <tableColumn id="14" xr3:uid="{8227C04D-38CD-4AC2-AD63-6EF62E6434CB}" name="Reihe | Series" dataDxfId="940"/>
    <tableColumn id="15" xr3:uid="{334DAD43-DF07-434A-BEC0-4BA595573E4C}" name="Bandnr. | Vol." dataDxfId="939"/>
    <tableColumn id="16" xr3:uid="{3766A59B-5C04-45C4-AB14-4E445B84F2FC}" name="Verlag | Publisher" dataDxfId="938"/>
    <tableColumn id="17" xr3:uid="{F8651B97-1680-4DE3-BF71-90CC2DF13551}" name="VK Print | Price Print" dataDxfId="937"/>
    <tableColumn id="18" xr3:uid="{2B8DF7A2-877A-473A-8B14-9E3C38BFC23F}" name="VK Campuslizenz | Institutional Price" dataDxfId="936"/>
    <tableColumn id="19" xr3:uid="{442DA4A9-200D-4D40-9B9A-005CF8010C28}" name="Open Access" dataDxfId="935"/>
    <tableColumn id="20" xr3:uid="{6E64B172-7C6B-40E0-A7FC-41B1EF4CD04D}" name="Stichtag Open Access | Open Acces Deadline" dataDxfId="934"/>
    <tableColumn id="21" xr3:uid="{97A5F02E-F842-45ED-810A-568CF70F8245}" name="Link" dataDxfId="933"/>
  </tableColumns>
  <tableStyleInfo name="TableStyleMedium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72AC628F-E36B-4467-A296-A5840D088492}" name="Tabelle346" displayName="Tabelle346" ref="B12:V28" totalsRowShown="0" headerRowDxfId="932" dataDxfId="930" headerRowBorderDxfId="931" tableBorderDxfId="929" totalsRowBorderDxfId="928">
  <autoFilter ref="B12:V28" xr:uid="{72AC628F-E36B-4467-A296-A5840D088492}"/>
  <sortState xmlns:xlrd2="http://schemas.microsoft.com/office/spreadsheetml/2017/richdata2" ref="B13:V28">
    <sortCondition ref="F12:F28"/>
  </sortState>
  <tableColumns count="21">
    <tableColumn id="1" xr3:uid="{FF2A1BE8-BD5C-4A85-B0DF-5B1504DAB9DD}" name="TN Campuslizenz | Article No." dataDxfId="927"/>
    <tableColumn id="2" xr3:uid="{B67CEA70-5F1B-4711-864B-8A184E4BEED4}" name="ISBN eBook" dataDxfId="926"/>
    <tableColumn id="3" xr3:uid="{82BFE116-38BD-4CA4-BFE8-D4F63D175811}" name="EAN eBook" dataDxfId="925"/>
    <tableColumn id="4" xr3:uid="{0587B90B-F432-4C39-8787-0335A5564387}" name="ISBN print" dataDxfId="924"/>
    <tableColumn id="5" xr3:uid="{21FC4CD5-F7B9-40F2-A242-B7D462BBA6C4}" name="Titel | Title" dataDxfId="923"/>
    <tableColumn id="6" xr3:uid="{A827B1A4-21DC-4F2F-9257-A670A5CA3C75}" name="Untertitel | Subtitle" dataDxfId="922"/>
    <tableColumn id="7" xr3:uid="{26376BE3-ECA2-4F79-B630-9FE63815F602}" name="Autor:innen | Author(s)" dataDxfId="921"/>
    <tableColumn id="8" xr3:uid="{EE4EF2E7-4739-41D2-AB77-9ADB69651535}" name="Herausgeber:innen | Editor(s)" dataDxfId="920"/>
    <tableColumn id="9" xr3:uid="{31FA6A07-FDBB-47F9-8D64-6046ACAB2FD7}" name="AuflagenNr.| Edition No." dataDxfId="919"/>
    <tableColumn id="10" xr3:uid="{80D50FA9-DC51-4A5D-9794-65D7D047D652}" name="Auflagenbez. | Edition" dataDxfId="918"/>
    <tableColumn id="11" xr3:uid="{E8C24385-9B44-4DFB-8453-4C6B9F156593}" name="Erscheinungsjahr | Publication Year" dataDxfId="917"/>
    <tableColumn id="12" xr3:uid="{5B2C057F-C00C-44D6-8BE7-CB8E6DF105FC}" name="Erschienen | Publication Date" dataDxfId="916"/>
    <tableColumn id="13" xr3:uid="{CA6714D4-556E-47CD-A70B-4B4A020760F0}" name="Erscheint | Planned Publication Date" dataDxfId="915"/>
    <tableColumn id="14" xr3:uid="{23A74C0A-7586-4629-B3AA-2F6135F20424}" name="Reihe | Series" dataDxfId="914"/>
    <tableColumn id="15" xr3:uid="{0BB68AD8-9383-41CF-8C91-60F2E87711F9}" name="Bandnr. | Vol." dataDxfId="913"/>
    <tableColumn id="16" xr3:uid="{95AED089-D260-47AE-986C-C0C8FFD4F8AB}" name="Verlag | Publisher" dataDxfId="912"/>
    <tableColumn id="17" xr3:uid="{28AC149C-80A0-49A9-9BAF-ED2551CA0B37}" name="VK Print | Price Print" dataDxfId="911"/>
    <tableColumn id="18" xr3:uid="{9D6D7535-202D-4579-9BD0-F37E465CE784}" name="VK Campuslizenz | Institutional Price" dataDxfId="910"/>
    <tableColumn id="19" xr3:uid="{131BC048-7992-409C-BEA4-D2AC6A556F93}" name="Open Access" dataDxfId="909"/>
    <tableColumn id="20" xr3:uid="{88CD5835-7917-46CD-96BC-4076836831D3}" name="Stichtag Open Access | Open Acces Deadline" dataDxfId="908"/>
    <tableColumn id="21" xr3:uid="{F114D54C-CF46-40A9-8ECC-A36456606BD6}" name="Link" dataDxfId="907"/>
  </tableColumns>
  <tableStyleInfo name="TableStyleMedium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90F6EE9-7B91-4501-BA3F-B4D6898D1060}" name="Tabelle358" displayName="Tabelle358" ref="B12:V42" totalsRowShown="0" headerRowDxfId="906" headerRowBorderDxfId="905" tableBorderDxfId="904" totalsRowBorderDxfId="903">
  <autoFilter ref="B12:V42" xr:uid="{C90F6EE9-7B91-4501-BA3F-B4D6898D1060}"/>
  <tableColumns count="21">
    <tableColumn id="1" xr3:uid="{7A51327F-0119-4BE2-9EE2-158C97AACED1}" name="TN Campuslizenz | Article No." dataDxfId="902"/>
    <tableColumn id="2" xr3:uid="{B95AD5C8-4E01-4162-AA69-E609EB9F65E3}" name="ISBN eBook" dataDxfId="901"/>
    <tableColumn id="3" xr3:uid="{4DCBBA82-AC61-4194-B0C8-B3E67AB8C87F}" name="EAN eBook" dataDxfId="900"/>
    <tableColumn id="4" xr3:uid="{15F3BC98-B9BD-45F0-A3D9-D7B78E64911E}" name="ISBN print" dataDxfId="899"/>
    <tableColumn id="5" xr3:uid="{153276FC-2CAF-413C-B0D5-648593994358}" name="Titel | Title" dataDxfId="898"/>
    <tableColumn id="6" xr3:uid="{D0E0A47F-82FD-42A4-96DA-5B47631C1B49}" name="Untertitel | Subtitle" dataDxfId="897"/>
    <tableColumn id="7" xr3:uid="{1E41D129-9E05-4ABE-B5CB-E43241DC9BE0}" name="Autor:innen | Author(s)" dataDxfId="896"/>
    <tableColumn id="8" xr3:uid="{3E96A67F-E5DA-4357-8944-F4A57EB60C53}" name="Herausgeber:innen | Editor(s)" dataDxfId="895"/>
    <tableColumn id="9" xr3:uid="{E755FF2F-28D6-4A55-9FCD-9608DD3E351B}" name="AuflagenNr.| Edition No." dataDxfId="894"/>
    <tableColumn id="10" xr3:uid="{D5C1AAB9-C6FE-4E9B-A334-47D714757F25}" name="Auflagenbez. | Edition" dataDxfId="893"/>
    <tableColumn id="11" xr3:uid="{2BED42EC-B999-4066-98FB-FB3024070F34}" name="Erscheinungsjahr | Publication Year" dataDxfId="892"/>
    <tableColumn id="12" xr3:uid="{3DB05C91-9D89-4FE1-A9E4-2108E9CBF0B9}" name="Erschienen | Publication Date" dataDxfId="891"/>
    <tableColumn id="13" xr3:uid="{1937AC8A-9279-4315-B869-869CF92208D9}" name="Erscheint | Planned Publication Date" dataDxfId="890"/>
    <tableColumn id="14" xr3:uid="{19D4C398-D60D-40F9-861A-C49DE2DAFEE0}" name="Reihe | Series" dataDxfId="889"/>
    <tableColumn id="15" xr3:uid="{241F8C4D-7E37-4880-AE35-F79067F8990B}" name="Bandnr. | Vol." dataDxfId="888"/>
    <tableColumn id="16" xr3:uid="{7E83C5C1-CB83-4266-8147-4485F0B778FC}" name="Verlag | Publisher" dataDxfId="887"/>
    <tableColumn id="17" xr3:uid="{54CFF936-0B7F-4420-8D3B-D65EBEF917F8}" name="VK Print | Price Print" dataDxfId="886"/>
    <tableColumn id="18" xr3:uid="{355A434F-6D2A-429D-94D9-3D189CE8138A}" name="VK Campuslizenz | Institutional Price" dataDxfId="885"/>
    <tableColumn id="19" xr3:uid="{5E4D1E12-EB0D-4613-91B3-30BCF62A90BF}" name="Open Access" dataDxfId="884"/>
    <tableColumn id="20" xr3:uid="{487902AC-6B19-4908-9771-5D9C9340D69E}" name="Stichtag Open Access | Open Acces Deadline" dataDxfId="883"/>
    <tableColumn id="21" xr3:uid="{6948B05D-2031-4F06-8BE7-45505E6355CB}" name="Link" dataDxfId="882"/>
  </tableColumns>
  <tableStyleInfo name="TableStyleMedium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3781AFA-5971-469D-BA4A-CBD308DCF7D8}" name="Tabelle359" displayName="Tabelle359" ref="B12:V34" totalsRowShown="0" headerRowDxfId="881" headerRowBorderDxfId="880" tableBorderDxfId="879" totalsRowBorderDxfId="878">
  <autoFilter ref="B12:V34" xr:uid="{23781AFA-5971-469D-BA4A-CBD308DCF7D8}"/>
  <tableColumns count="21">
    <tableColumn id="1" xr3:uid="{55708EDB-244B-40CE-93D9-78D883B94302}" name="TN Campuslizenz | Article No." dataDxfId="877"/>
    <tableColumn id="2" xr3:uid="{939C0211-BEB4-49B2-A586-8306EFA8A22A}" name="ISBN eBook" dataDxfId="876"/>
    <tableColumn id="3" xr3:uid="{707F735A-4435-4FD3-A86E-A12077EA1FC7}" name="EAN eBook" dataDxfId="875"/>
    <tableColumn id="4" xr3:uid="{69C83723-28F8-4B08-975E-0A9B524893E3}" name="ISBN print" dataDxfId="874"/>
    <tableColumn id="5" xr3:uid="{C9BC150C-C9A3-4039-8EE7-7C840B9E17D6}" name="Titel | Title" dataDxfId="873"/>
    <tableColumn id="6" xr3:uid="{A74A365A-1461-4D9B-AEDA-41D63BE58A46}" name="Untertitel | Subtitle" dataDxfId="872"/>
    <tableColumn id="7" xr3:uid="{14017190-9830-4574-A5A1-610A6F0A5BEF}" name="Autor:innen | Author(s)" dataDxfId="871"/>
    <tableColumn id="8" xr3:uid="{6C5CC28A-D46B-400F-9476-31F71AF50A45}" name="Herausgeber:innen | Editor(s)" dataDxfId="870"/>
    <tableColumn id="9" xr3:uid="{F62449ED-B4A4-4B92-A1EE-D9BDC2B5C41D}" name="AuflagenNr.| Edition No." dataDxfId="869"/>
    <tableColumn id="10" xr3:uid="{336CB4DB-091A-4D6D-B127-2D0998CFA1B5}" name="Auflagenbez. | Edition" dataDxfId="868"/>
    <tableColumn id="11" xr3:uid="{C94B8AB1-613A-42A7-A000-8CFD00860E52}" name="Erscheinungsjahr | Publication Year" dataDxfId="867"/>
    <tableColumn id="12" xr3:uid="{ED7E3A88-B7C4-487A-88D3-51EB4D6FE83C}" name="Erschienen | Publication Date" dataDxfId="866"/>
    <tableColumn id="13" xr3:uid="{5D9AD8CF-A80E-4D6C-9E12-A090FDDC3C0B}" name="Erscheint | Planned Publication Date" dataDxfId="865"/>
    <tableColumn id="14" xr3:uid="{777BF219-2D36-4F17-8EF5-9DB81F9014FD}" name="Reihe | Series" dataDxfId="864"/>
    <tableColumn id="15" xr3:uid="{BB4B7819-BF1B-4CBB-9634-8EADB52E9C92}" name="Bandnr. | Vol." dataDxfId="863"/>
    <tableColumn id="16" xr3:uid="{C386071D-1108-428E-B8AD-0F9327CDFBC1}" name="Verlag | Publisher" dataDxfId="862"/>
    <tableColumn id="17" xr3:uid="{6595C6B6-D991-42FC-9432-561FBAEA62F9}" name="VK Print | Price Print" dataDxfId="861"/>
    <tableColumn id="18" xr3:uid="{B187C3C5-7434-4078-B77A-827A31C127A1}" name="VK Campuslizenz | Institutional Price" dataDxfId="860"/>
    <tableColumn id="19" xr3:uid="{4E218DD1-31DC-4DD2-9B95-6C25D97D1FC2}" name="Open Access" dataDxfId="859"/>
    <tableColumn id="20" xr3:uid="{12E98C31-19A5-4050-AF12-FB9C3C61BD99}" name="Stichtag Open Access | Open Acces Deadline" dataDxfId="858"/>
    <tableColumn id="21" xr3:uid="{7FFA6612-D59E-4DAF-B560-76A32A026B46}" name="Link" dataDxfId="857"/>
  </tableColumns>
  <tableStyleInfo name="TableStyleMedium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3C06C4D-EF5C-4C94-8986-E935EEDCBAAD}" name="Tabelle3510" displayName="Tabelle3510" ref="B12:V45" totalsRowShown="0" headerRowDxfId="856" headerRowBorderDxfId="855" tableBorderDxfId="854" totalsRowBorderDxfId="853">
  <autoFilter ref="B12:V45" xr:uid="{43C06C4D-EF5C-4C94-8986-E935EEDCBAAD}"/>
  <tableColumns count="21">
    <tableColumn id="1" xr3:uid="{72A514CA-0C16-4DDF-83E2-C84D25B2DE6D}" name="TN Campuslizenz | Article No." dataDxfId="852"/>
    <tableColumn id="2" xr3:uid="{EF5D44BA-5D9D-4023-AFBB-20BE57C30D1F}" name="ISBN eBook" dataDxfId="851"/>
    <tableColumn id="3" xr3:uid="{5F392A5E-97E6-4AE2-8D9A-A40932A2790F}" name="EAN eBook" dataDxfId="850"/>
    <tableColumn id="4" xr3:uid="{7F0D7185-FF1D-4A47-BEC1-40042823ECF6}" name="ISBN print" dataDxfId="849"/>
    <tableColumn id="5" xr3:uid="{28A3C0F6-1F77-4D0D-BD3E-2468B770CB95}" name="Titel | Title" dataDxfId="848"/>
    <tableColumn id="6" xr3:uid="{41E4ACC4-DB93-41C1-A552-50536EAE7F37}" name="Untertitel | Subtitle" dataDxfId="847"/>
    <tableColumn id="7" xr3:uid="{F957B59D-C79F-44B1-896C-380C7E1ADA4E}" name="Autor:innen | Author(s)" dataDxfId="846"/>
    <tableColumn id="8" xr3:uid="{4580F6D9-CBD5-4833-9C1A-211C4B4D2F74}" name="Herausgeber:innen | Editor(s)" dataDxfId="845"/>
    <tableColumn id="9" xr3:uid="{742EEBA9-5B4F-4A16-A3E8-885D18CD126B}" name="AuflagenNr.| Edition No." dataDxfId="844"/>
    <tableColumn id="10" xr3:uid="{5A219687-EDE2-4829-9050-8161308E2E8E}" name="Auflagenbez. | Edition" dataDxfId="843"/>
    <tableColumn id="11" xr3:uid="{16B4DD84-D8A6-429F-9AED-8B42B18A783C}" name="Erscheinungsjahr | Publication Year" dataDxfId="842"/>
    <tableColumn id="12" xr3:uid="{6D5169CC-C721-421F-A4C9-9408DAE0B2AB}" name="Erschienen | Publication Date" dataDxfId="841"/>
    <tableColumn id="13" xr3:uid="{C14EA7D1-684E-405B-A5ED-2FE1536474F1}" name="Erscheint | Planned Publication Date" dataDxfId="840"/>
    <tableColumn id="14" xr3:uid="{06FBE61F-28D2-4949-8706-55501E196D1D}" name="Reihe | Series" dataDxfId="839"/>
    <tableColumn id="15" xr3:uid="{CDDB32CA-B994-4607-88F2-9B5E74CC234B}" name="Bandnr. | Vol." dataDxfId="838"/>
    <tableColumn id="16" xr3:uid="{248562D9-1364-4D52-876A-2685E09BA6E2}" name="Verlag | Publisher" dataDxfId="837"/>
    <tableColumn id="17" xr3:uid="{CA3DEF06-FD20-4387-B035-D02DA4CEFE4F}" name="VK Print | Price Print" dataDxfId="836"/>
    <tableColumn id="18" xr3:uid="{6FF08133-0368-4739-A4D4-2318074732F8}" name="VK Campuslizenz | Institutional Price" dataDxfId="835"/>
    <tableColumn id="19" xr3:uid="{6B8CA219-FFB0-42ED-A761-B37FF5F53142}" name="Open Access" dataDxfId="834"/>
    <tableColumn id="20" xr3:uid="{AB7B01C1-F086-474F-AE20-DD37A31BA928}" name="Stichtag Open Access | Open Acces Deadline" dataDxfId="833"/>
    <tableColumn id="21" xr3:uid="{43B47004-E380-4BFA-9439-BBBFE802579B}" name="Link" dataDxfId="832"/>
  </tableColumns>
  <tableStyleInfo name="TableStyleMedium4"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2533486-3456-4398-A598-277C40918BB7}" name="Tabelle35811" displayName="Tabelle35811" ref="B12:V25" totalsRowShown="0" headerRowDxfId="831" headerRowBorderDxfId="830" tableBorderDxfId="829" totalsRowBorderDxfId="828">
  <autoFilter ref="B12:V25" xr:uid="{22533486-3456-4398-A598-277C40918BB7}"/>
  <tableColumns count="21">
    <tableColumn id="1" xr3:uid="{299CFDC6-11AE-480B-9A74-FA15BBF5E877}" name="TN Campuslizenz | Article No." dataDxfId="827"/>
    <tableColumn id="2" xr3:uid="{A5068719-0F0C-41CE-B813-85CACD728A3F}" name="ISBN eBook" dataDxfId="826"/>
    <tableColumn id="3" xr3:uid="{A38CAB68-9E6F-41CD-8AF4-F06561F118CA}" name="EAN eBook" dataDxfId="825"/>
    <tableColumn id="4" xr3:uid="{B6A7A63F-387A-478E-8CEB-B8D287651143}" name="ISBN print" dataDxfId="824"/>
    <tableColumn id="5" xr3:uid="{AAF64259-DDE2-4518-B53A-A91F993315C3}" name="Titel | Title" dataDxfId="823"/>
    <tableColumn id="6" xr3:uid="{B4B2B4D8-70F2-4B7B-8AF9-DAA08A3BB3CE}" name="Untertitel | Subtitle" dataDxfId="822"/>
    <tableColumn id="7" xr3:uid="{513650F0-BD51-49C6-B4AA-D8438DE0E272}" name="Autor:innen | Author(s)" dataDxfId="821"/>
    <tableColumn id="8" xr3:uid="{EF3701FB-9CAB-4B16-A99D-81F984B5F9E1}" name="Herausgeber:innen | Editor(s)" dataDxfId="820"/>
    <tableColumn id="9" xr3:uid="{47CD627C-79B1-4737-9F1C-BFA7B2D748FE}" name="AuflagenNr.| Edition No." dataDxfId="819"/>
    <tableColumn id="10" xr3:uid="{657C475C-41FB-4EF3-AD01-42D3EE8ACEAE}" name="Auflagenbez. | Edition" dataDxfId="818"/>
    <tableColumn id="11" xr3:uid="{F9A73114-1024-48DD-ADE6-1CE7B18A55C6}" name="Erscheinungsjahr | Publication Year" dataDxfId="817"/>
    <tableColumn id="12" xr3:uid="{72D92147-BFC5-4801-A352-2573F09E280D}" name="Erschienen | Publication Date" dataDxfId="816"/>
    <tableColumn id="13" xr3:uid="{3C572485-9B60-4B86-A83E-DB486B89F606}" name="Erscheint | Planned Publication Date" dataDxfId="815"/>
    <tableColumn id="14" xr3:uid="{AB8491C1-1315-454B-A9B3-F69D0C2289C9}" name="Reihe | Series" dataDxfId="814"/>
    <tableColumn id="15" xr3:uid="{98C866BB-6BE7-431D-89B9-3C765EAB5643}" name="Bandnr. | Vol." dataDxfId="813"/>
    <tableColumn id="16" xr3:uid="{903A0C5A-5497-44B1-9F8E-E43CE571FF4E}" name="Verlag | Publisher" dataDxfId="812"/>
    <tableColumn id="17" xr3:uid="{FE730F53-2853-47AF-BB00-E5C845C0E62C}" name="VK Print | Price Print" dataDxfId="811"/>
    <tableColumn id="18" xr3:uid="{299F070D-737C-4516-968E-B7385C2BFBD7}" name="VK Campuslizenz | Institutional Price" dataDxfId="810"/>
    <tableColumn id="19" xr3:uid="{EB66D9B7-E462-4A33-918E-0C5C01C86CBC}" name="Open Access" dataDxfId="809"/>
    <tableColumn id="20" xr3:uid="{727DE6C2-3D0D-4D73-ADE7-54D3902BD4E7}" name="Stichtag Open Access | Open Acces Deadline" dataDxfId="808"/>
    <tableColumn id="21" xr3:uid="{FE28735B-ACA5-411B-B9FE-23E9F454B1E8}" name="Link" dataDxfId="807"/>
  </tableColumns>
  <tableStyleInfo name="TableStyleMedium4"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CF48324-88E3-48B9-94A8-66D77618524A}" name="Tabelle369" displayName="Tabelle369" ref="B12:V23" totalsRowShown="0" headerRowDxfId="806" dataDxfId="804" headerRowBorderDxfId="805" tableBorderDxfId="803" totalsRowBorderDxfId="802">
  <autoFilter ref="B12:V23" xr:uid="{BCF48324-88E3-48B9-94A8-66D77618524A}"/>
  <sortState xmlns:xlrd2="http://schemas.microsoft.com/office/spreadsheetml/2017/richdata2" ref="B13:V23">
    <sortCondition ref="F12:F23"/>
  </sortState>
  <tableColumns count="21">
    <tableColumn id="1" xr3:uid="{EA7286BA-6781-4430-8555-1EEECA0CC007}" name="TN Campuslizenz | Article No." dataDxfId="801"/>
    <tableColumn id="2" xr3:uid="{8BFF3684-FD16-4D3D-A9CD-940D71AAAF8B}" name="ISBN eBook" dataDxfId="800"/>
    <tableColumn id="3" xr3:uid="{0D332C13-D81E-4720-8C0C-6833C8BC83B7}" name="EAN eBook" dataDxfId="799"/>
    <tableColumn id="4" xr3:uid="{0968903E-C2FF-4129-8A8E-F9A214B73244}" name="ISBN print" dataDxfId="798"/>
    <tableColumn id="5" xr3:uid="{1F4EE64C-B9D6-4537-88BE-51F566CAAB65}" name="Titel | Title" dataDxfId="797"/>
    <tableColumn id="6" xr3:uid="{A295448A-56FF-4303-BF55-7DD5A08493F6}" name="Untertitel | Subtitle" dataDxfId="796"/>
    <tableColumn id="7" xr3:uid="{6CAB454C-378E-4AC2-8B78-F94E488E0C70}" name="Autor:innen | Author(s)" dataDxfId="795"/>
    <tableColumn id="8" xr3:uid="{FD43700B-4857-4E83-8973-F3D93EB91C44}" name="Herausgeber:innen | Editor(s)" dataDxfId="794"/>
    <tableColumn id="9" xr3:uid="{BAB7404D-D5E9-4C78-B14D-62B9CDCFFCC8}" name="AuflagenNr.| Edition No." dataDxfId="793"/>
    <tableColumn id="10" xr3:uid="{F9160BB1-4551-4A2E-89A3-C6F5A6D2E83C}" name="Auflagenbez. | Edition" dataDxfId="792"/>
    <tableColumn id="11" xr3:uid="{440CDCE8-0B5B-4FEB-A3F4-B497E8D6C0DF}" name="Erscheinungsjahr | Publication Year" dataDxfId="791"/>
    <tableColumn id="12" xr3:uid="{CB2DA17B-9A81-45F7-955D-6B96E5009E02}" name="Erschienen | Publication Date" dataDxfId="790"/>
    <tableColumn id="13" xr3:uid="{24F79886-47E0-4173-A083-3A68D0EC5667}" name="Erscheint | Planned Publication Date" dataDxfId="789"/>
    <tableColumn id="14" xr3:uid="{909DF873-9CB2-493F-AC89-FBB2D301169F}" name="Reihe | Series" dataDxfId="788"/>
    <tableColumn id="15" xr3:uid="{2DEA1C14-A822-4D1D-8F1E-6A57335E5D8E}" name="Bandnr. | Vol." dataDxfId="787"/>
    <tableColumn id="16" xr3:uid="{724ACB2B-0984-46E7-8518-63BC19E8E274}" name="Verlag | Publisher" dataDxfId="786"/>
    <tableColumn id="17" xr3:uid="{AFC048A4-B88B-4915-9F97-DDCA5A1E4EAC}" name="VK Print | Price Print" dataDxfId="785"/>
    <tableColumn id="18" xr3:uid="{EB512674-87E9-4EB3-92E8-F439A8BF428B}" name="VK Campuslizenz | Institutional Price" dataDxfId="784"/>
    <tableColumn id="19" xr3:uid="{6C4298BA-3485-4D9B-919B-FB435A24410B}" name="Open Access" dataDxfId="783"/>
    <tableColumn id="20" xr3:uid="{6432EA01-1037-4ED2-9BB0-1BD3133F2AE3}" name="Stichtag Open Access | Open Acces Deadline" dataDxfId="782"/>
    <tableColumn id="21" xr3:uid="{E3120EB9-374D-4049-A569-98BF1C41CB4E}" name="Link" dataDxfId="781"/>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4B7EE95-7D1E-428F-AB29-A79B432A76A4}" name="Tabelle13" displayName="Tabelle13" ref="C37:I48" totalsRowShown="0" headerRowDxfId="1187" dataDxfId="1186">
  <autoFilter ref="C37:I48" xr:uid="{24B7EE95-7D1E-428F-AB29-A79B432A76A4}"/>
  <tableColumns count="7">
    <tableColumn id="1" xr3:uid="{8FD91A63-CEA3-48D6-8A8E-4A4D60AD2E5B}" name="Pakettitel / package name" dataDxfId="1185"/>
    <tableColumn id="2" xr3:uid="{73096B2C-E23E-4512-9887-419EFACBB070}" name="ISIL-Sigel" dataDxfId="1184"/>
    <tableColumn id="3" xr3:uid="{469BF107-F9A1-4D6C-96D5-1A86E747F164}" name="ISIL-Sigel-Jahrgang / ISIL-Sigel-Year" dataDxfId="1183"/>
    <tableColumn id="4" xr3:uid="{0AF35607-F05C-4E46-B676-AE0082B7E234}" name="Paket ISBN / package ISBN" dataDxfId="1182"/>
    <tableColumn id="5" xr3:uid="{E7769EDD-CC27-41F5-BF8B-96A03E479E06}" name="Anzahl der Titel / Number of titles" dataDxfId="1181"/>
    <tableColumn id="6" xr3:uid="{2B7AA55C-4118-44A2-A168-B3C5907D1E1D}" name="Paketpreis (inkl. MwSt.) / Package price (incl. VAT)" dataDxfId="1180">
      <calculatedColumnFormula>'Anglistik 2021'!G9</calculatedColumnFormula>
    </tableColumn>
    <tableColumn id="7" xr3:uid="{D51A490C-2A05-4310-AFAE-BA20075EF61B}" name="Paketpreis abzüglich Rabatt (inkl. MwSt.) / Package price minus discount (incl. VAT)" dataDxfId="1179">
      <calculatedColumnFormula>'Anglistik 2021'!G8</calculatedColumnFormula>
    </tableColumn>
  </tableColumns>
  <tableStyleInfo name="TableStyleMedium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0E9C63C-4CC1-4917-A2DC-1AABCCEB3B22}" name="Tabelle3581112" displayName="Tabelle3581112" ref="B12:V27" totalsRowShown="0" headerRowDxfId="780" headerRowBorderDxfId="779" tableBorderDxfId="778" totalsRowBorderDxfId="777">
  <autoFilter ref="B12:V27" xr:uid="{E0E9C63C-4CC1-4917-A2DC-1AABCCEB3B22}"/>
  <tableColumns count="21">
    <tableColumn id="1" xr3:uid="{E011040F-A74E-41D0-8101-8CE9F980FEA2}" name="TN Campuslizenz | Article No." dataDxfId="776"/>
    <tableColumn id="2" xr3:uid="{9ED30DB2-2821-46B7-BC42-A0627DAB6848}" name="ISBN eBook" dataDxfId="775"/>
    <tableColumn id="3" xr3:uid="{CC342FB6-16F9-4EC2-8252-6637B3124BDE}" name="EAN eBook" dataDxfId="774"/>
    <tableColumn id="4" xr3:uid="{C3BB6CA5-7C75-4E01-84BA-3FD6473D5A68}" name="ISBN print" dataDxfId="773"/>
    <tableColumn id="5" xr3:uid="{7FD2D903-3A53-4189-8B48-307DBE02ECC2}" name="Titel | Title" dataDxfId="772"/>
    <tableColumn id="6" xr3:uid="{4566A437-BBE9-4245-B252-B8474795AAAF}" name="Untertitel | Subtitle" dataDxfId="771"/>
    <tableColumn id="7" xr3:uid="{66BB481D-9697-4319-B012-15C8C367396B}" name="Autor:innen | Author(s)" dataDxfId="770"/>
    <tableColumn id="8" xr3:uid="{8983AC1C-FC7C-466C-BDFD-15A21C8B2CBA}" name="Herausgeber:innen | Editor(s)" dataDxfId="769"/>
    <tableColumn id="9" xr3:uid="{2D507803-FD28-4536-9D10-0221DD7DD961}" name="AuflagenNr.| Edition No." dataDxfId="768"/>
    <tableColumn id="10" xr3:uid="{A61C2450-6644-4288-94D7-3703EBBF5D45}" name="Auflagenbez. | Edition" dataDxfId="767"/>
    <tableColumn id="11" xr3:uid="{182C0F2E-87FA-4774-A650-D44CB3BA11AA}" name="Erscheinungsjahr | Publication Year" dataDxfId="766"/>
    <tableColumn id="12" xr3:uid="{154795B5-9FA1-4CD9-8AA6-EE881C493EDE}" name="Erschienen | Publication Date" dataDxfId="765"/>
    <tableColumn id="13" xr3:uid="{57F5C3CD-04B3-486F-A0FE-C0079F31D6CF}" name="Erscheint | Planned Publication Date" dataDxfId="764"/>
    <tableColumn id="14" xr3:uid="{2DF0FADE-0FF8-4291-956D-E03154008A3A}" name="Reihe | Series" dataDxfId="763"/>
    <tableColumn id="15" xr3:uid="{2B60F555-74A4-40D8-B481-F9FD6E1E3314}" name="Bandnr. | Vol." dataDxfId="762"/>
    <tableColumn id="16" xr3:uid="{7FA6E02D-30FB-4430-B486-BFFAD070820C}" name="Verlag | Publisher" dataDxfId="761"/>
    <tableColumn id="17" xr3:uid="{8649E366-E967-4F50-BCFE-492178D09973}" name="VK Print | Price Print" dataDxfId="760"/>
    <tableColumn id="18" xr3:uid="{32609EEF-F35F-47D7-ACC2-F1CC3DDC14E9}" name="VK Campuslizenz | Institutional Price" dataDxfId="759"/>
    <tableColumn id="19" xr3:uid="{6B835C7A-C351-41AF-8EF8-2A61F27E9C25}" name="Open Access" dataDxfId="758"/>
    <tableColumn id="20" xr3:uid="{8640B7A1-7C0D-4AB4-B09D-8CA930AD3448}" name="Stichtag Open Access | Open Acces Deadline" dataDxfId="757"/>
    <tableColumn id="21" xr3:uid="{BAA75043-FDBF-493A-84B9-1A302BD5995F}" name="Link" dataDxfId="756"/>
  </tableColumns>
  <tableStyleInfo name="TableStyleMedium4"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F0538D6-63B6-4532-A2BD-4032D75516E9}" name="Tabelle358111214" displayName="Tabelle358111214" ref="B12:V26" totalsRowShown="0" headerRowDxfId="755" headerRowBorderDxfId="754" tableBorderDxfId="753" totalsRowBorderDxfId="752">
  <autoFilter ref="B12:V26" xr:uid="{8F0538D6-63B6-4532-A2BD-4032D75516E9}"/>
  <tableColumns count="21">
    <tableColumn id="1" xr3:uid="{7910DB0E-3613-4AD0-80AE-F27B6A36F349}" name="TN Campuslizenz | Article No." dataDxfId="751"/>
    <tableColumn id="2" xr3:uid="{819F07CF-7343-40A0-B349-1D34D126F475}" name="ISBN eBook" dataDxfId="750"/>
    <tableColumn id="3" xr3:uid="{58DC550B-602A-4D7E-A663-5ACCB1AD4674}" name="EAN eBook" dataDxfId="749"/>
    <tableColumn id="4" xr3:uid="{2FD62AB2-2898-49C3-B542-221202ECC110}" name="ISBN print" dataDxfId="748"/>
    <tableColumn id="5" xr3:uid="{86738BB0-859A-4293-B504-D8D9E9D8AD47}" name="Titel | Title" dataDxfId="747"/>
    <tableColumn id="6" xr3:uid="{82DB868C-6596-40D7-9F16-C4F1A95D11B7}" name="Untertitel | Subtitle" dataDxfId="746"/>
    <tableColumn id="7" xr3:uid="{FB54DCB6-06A4-463B-AF6A-566335040052}" name="Autor:innen | Author(s)" dataDxfId="745"/>
    <tableColumn id="8" xr3:uid="{E114E260-F8CF-4409-9AC6-F861A33806FC}" name="Herausgeber:innen | Editor(s)" dataDxfId="744"/>
    <tableColumn id="9" xr3:uid="{24BF9E47-E306-4277-BE03-DF574590B5DF}" name="AuflagenNr.| Edition No." dataDxfId="743"/>
    <tableColumn id="10" xr3:uid="{90D10271-C004-4734-9BC8-F21FBB2CD63D}" name="Auflagenbez. | Edition" dataDxfId="742"/>
    <tableColumn id="11" xr3:uid="{240F7845-76F6-450D-8A44-0FD4DD6D57F1}" name="Erscheinungsjahr | Publication Year" dataDxfId="741"/>
    <tableColumn id="12" xr3:uid="{4D57ADCB-F185-4F64-9C85-ABB97FE2BC0B}" name="Erschienen | Publication Date" dataDxfId="740"/>
    <tableColumn id="13" xr3:uid="{B3287A42-6FA6-45E4-9F86-ED4A8D24E20D}" name="Erscheint | Planned Publication Date" dataDxfId="739"/>
    <tableColumn id="14" xr3:uid="{17900976-0B98-485D-954C-DB55815D8514}" name="Reihe | Series" dataDxfId="738"/>
    <tableColumn id="15" xr3:uid="{4657CEEC-AB01-4BED-A4B7-65C8DEB77E78}" name="Bandnr. | Vol." dataDxfId="737"/>
    <tableColumn id="16" xr3:uid="{3269BEB5-99A5-423B-A900-5B3F70FDD2E4}" name="Verlag | Publisher" dataDxfId="736"/>
    <tableColumn id="17" xr3:uid="{DA3AEBE6-0DD1-4F02-BE55-8097D6FF9B92}" name="VK Print | Price Print" dataDxfId="735"/>
    <tableColumn id="18" xr3:uid="{FCD8FA1E-930F-481A-AC8C-503E1E791343}" name="VK Campuslizenz | Institutional Price" dataDxfId="734"/>
    <tableColumn id="19" xr3:uid="{2B4E693C-0688-4F6B-BF8E-A630E803CBFB}" name="Open Access" dataDxfId="733"/>
    <tableColumn id="20" xr3:uid="{0583CC27-AA69-4E42-86CA-9DBF22F5E67B}" name="Stichtag Open Access | Open Acces Deadline" dataDxfId="732"/>
    <tableColumn id="21" xr3:uid="{78177B2F-7E95-44D8-8072-76617A88465F}" name="Link" dataDxfId="731"/>
  </tableColumns>
  <tableStyleInfo name="TableStyleMedium4"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66A748C-2A84-4F3F-98EB-2A432DB054A4}" name="Tabelle3581113" displayName="Tabelle3581113" ref="B12:V28" totalsRowShown="0" headerRowDxfId="730" headerRowBorderDxfId="729" tableBorderDxfId="728" totalsRowBorderDxfId="727">
  <autoFilter ref="B12:V28" xr:uid="{C66A748C-2A84-4F3F-98EB-2A432DB054A4}"/>
  <tableColumns count="21">
    <tableColumn id="1" xr3:uid="{C4A1E4DA-99D9-48D0-8B92-8FAB88532105}" name="TN Campuslizenz | Article No." dataDxfId="726"/>
    <tableColumn id="2" xr3:uid="{73D5687A-15D1-4E7B-A14E-A5ABED64493C}" name="ISBN eBook" dataDxfId="725"/>
    <tableColumn id="3" xr3:uid="{A05B824B-603A-4D74-B7F7-1F3907934D71}" name="EAN eBook" dataDxfId="724"/>
    <tableColumn id="4" xr3:uid="{E2200A6D-415E-4F11-A0A7-6CF3EED9C1AD}" name="ISBN print" dataDxfId="723"/>
    <tableColumn id="5" xr3:uid="{43C85593-276C-4C02-8B6B-D822A2B5EE42}" name="Titel | Title" dataDxfId="722"/>
    <tableColumn id="6" xr3:uid="{B2F22BE6-A2D1-4573-A8E5-1B1829EE5985}" name="Untertitel | Subtitle" dataDxfId="721"/>
    <tableColumn id="7" xr3:uid="{28D58D1B-E345-46D3-A2B1-8BEEB9E6AEDC}" name="Autor:innen | Author(s)" dataDxfId="720"/>
    <tableColumn id="8" xr3:uid="{4C04BBA0-C368-45F3-ACB6-991997349C53}" name="Herausgeber:innen | Editor(s)" dataDxfId="719"/>
    <tableColumn id="9" xr3:uid="{92058312-EB85-47E4-8BE8-A505623D032A}" name="AuflagenNr.| Edition No." dataDxfId="718"/>
    <tableColumn id="10" xr3:uid="{897EEB49-0990-4386-A72C-C8F003505906}" name="Auflagenbez. | Edition" dataDxfId="717"/>
    <tableColumn id="11" xr3:uid="{0D121139-D46F-4694-97D2-8800FE30C959}" name="Erscheinungsjahr | Publication Year" dataDxfId="716"/>
    <tableColumn id="12" xr3:uid="{B188F7D5-E736-4145-B801-FB7A4DE127AC}" name="Erschienen | Publication Date" dataDxfId="715"/>
    <tableColumn id="13" xr3:uid="{D68721B7-329E-4539-B562-15664111BB49}" name="Erscheint | Planned Publication Date" dataDxfId="714"/>
    <tableColumn id="14" xr3:uid="{6C322FAD-9E24-47C4-AC33-9BBE2F2C3222}" name="Reihe | Series" dataDxfId="713"/>
    <tableColumn id="15" xr3:uid="{75F516B0-9765-4DF0-818F-0CE7D0667F7D}" name="Bandnr. | Vol." dataDxfId="712"/>
    <tableColumn id="16" xr3:uid="{737447BE-2B19-4666-923B-31683B3B8B71}" name="Verlag | Publisher" dataDxfId="711"/>
    <tableColumn id="17" xr3:uid="{CFC1F056-0D41-4107-B575-ED51AEAA9F2A}" name="VK Print | Price Print" dataDxfId="710"/>
    <tableColumn id="18" xr3:uid="{1EBE27ED-2E72-4F3D-B916-DED6C606D5F3}" name="VK Campuslizenz | Institutional Price" dataDxfId="709"/>
    <tableColumn id="19" xr3:uid="{9157284A-7BA3-4D96-9A66-2C5B54A72511}" name="Open Access" dataDxfId="708"/>
    <tableColumn id="20" xr3:uid="{7DF72C02-0209-42D8-A1ED-61E18F97306D}" name="Stichtag Open Access | Open Acces Deadline" dataDxfId="707"/>
    <tableColumn id="21" xr3:uid="{6584F3C9-476B-4994-B43A-84064C922E71}" name="Link" dataDxfId="706"/>
  </tableColumns>
  <tableStyleInfo name="TableStyleMedium4"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DC527DD-C680-4F8B-9B6E-27895E250E05}" name="Tabelle3610" displayName="Tabelle3610" ref="B13:V51" totalsRowShown="0" headerRowDxfId="705" dataDxfId="703" headerRowBorderDxfId="704" tableBorderDxfId="702" totalsRowBorderDxfId="701">
  <autoFilter ref="B13:V51" xr:uid="{EDC527DD-C680-4F8B-9B6E-27895E250E05}"/>
  <sortState xmlns:xlrd2="http://schemas.microsoft.com/office/spreadsheetml/2017/richdata2" ref="B14:V51">
    <sortCondition ref="F13:F51"/>
  </sortState>
  <tableColumns count="21">
    <tableColumn id="1" xr3:uid="{62155B4E-CC38-4D73-900E-A98FA566073D}" name="TN Campuslizenz | Article No." dataDxfId="700"/>
    <tableColumn id="2" xr3:uid="{360E8F73-25F0-4589-88D6-F58AD715A7A7}" name="ISBN eBook" dataDxfId="699"/>
    <tableColumn id="3" xr3:uid="{F1EB07DB-0961-4810-87D1-FE50858DE960}" name="EAN eBook" dataDxfId="698"/>
    <tableColumn id="4" xr3:uid="{87E113AD-1694-4A7B-BBFF-8D31E33EB551}" name="ISBN print" dataDxfId="697"/>
    <tableColumn id="5" xr3:uid="{273DB587-EFFB-4A76-84D8-E1FB9DB075F2}" name="Titel | Title" dataDxfId="696"/>
    <tableColumn id="6" xr3:uid="{23AF9EA2-E409-4A6A-8FE1-D55A12B7854F}" name="Untertitel | Subtitle" dataDxfId="695"/>
    <tableColumn id="7" xr3:uid="{1EFF8040-3E7E-4B57-A05D-46AB112F62AD}" name="Autor:innen | Author(s)" dataDxfId="694"/>
    <tableColumn id="8" xr3:uid="{2E73DA60-EB3A-4C17-92EC-678F0889CC79}" name="Herausgeber:innen | Editor(s)" dataDxfId="693"/>
    <tableColumn id="9" xr3:uid="{7970210A-3528-4BA7-9363-C71962977FC5}" name="AuflagenNr.| Edition No." dataDxfId="692"/>
    <tableColumn id="10" xr3:uid="{E7ED9157-7441-49F2-82F5-1FBFB95F26E3}" name="Auflagenbez. | Edition" dataDxfId="691"/>
    <tableColumn id="11" xr3:uid="{29ECC645-57C7-4D7B-88E6-A952EEF91286}" name="Erscheinungsjahr | Publication Year" dataDxfId="690"/>
    <tableColumn id="12" xr3:uid="{804F9BEE-0240-481B-A109-9EB4C6D86892}" name="Erschienen | Publication Date" dataDxfId="689"/>
    <tableColumn id="13" xr3:uid="{AE86DD4F-FD06-4FBC-BD00-1BE218AED1F5}" name="Erscheint | Planned Publication Date" dataDxfId="688"/>
    <tableColumn id="14" xr3:uid="{3CA88E10-12FF-4AA3-B65A-30424F0B714E}" name="Reihe | Series" dataDxfId="687"/>
    <tableColumn id="15" xr3:uid="{5876BBD3-B166-4DC3-979C-A990B078FE13}" name="Bandnr. | Vol." dataDxfId="686"/>
    <tableColumn id="16" xr3:uid="{D64C64E2-7A99-4741-ABE4-C98D8D2838A8}" name="Verlag | Publisher" dataDxfId="685"/>
    <tableColumn id="17" xr3:uid="{AE50E94B-9F83-4EAD-8C98-E4AAD0659093}" name="VK Print | Price Print" dataDxfId="684"/>
    <tableColumn id="18" xr3:uid="{D0984444-5AFC-429D-807A-65C4F8234F0B}" name="VK Campuslizenz | Institutional Price" dataDxfId="683"/>
    <tableColumn id="19" xr3:uid="{BF246798-6A27-410F-90BC-6092DB5A544D}" name="Open Access" dataDxfId="682"/>
    <tableColumn id="20" xr3:uid="{B82E9322-0983-4951-9374-7FA3E25648A9}" name="Stichtag Open Access | Open Acces Deadline" dataDxfId="681"/>
    <tableColumn id="21" xr3:uid="{A238681E-F2FA-4E6B-88DC-C65EE0714BDF}" name="Link" dataDxfId="680"/>
  </tableColumns>
  <tableStyleInfo name="TableStyleMedium4"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C99F26D-1B5F-434E-A09E-AFC85D58315B}" name="Tabelle358111215" displayName="Tabelle358111215" ref="B12:V62" totalsRowShown="0" headerRowDxfId="679" headerRowBorderDxfId="678" tableBorderDxfId="677" totalsRowBorderDxfId="676">
  <autoFilter ref="B12:V62" xr:uid="{4C99F26D-1B5F-434E-A09E-AFC85D58315B}"/>
  <tableColumns count="21">
    <tableColumn id="1" xr3:uid="{107C1CEE-8D46-4B4F-8E22-F15D11EC3F14}" name="TN Campuslizenz | Article No." dataDxfId="675"/>
    <tableColumn id="2" xr3:uid="{BE03FCDE-A93A-43A6-A164-342AFD1240F8}" name="ISBN eBook" dataDxfId="674"/>
    <tableColumn id="3" xr3:uid="{7DAC8DE1-539B-4A8F-AB3A-FBC52AD7D184}" name="EAN eBook" dataDxfId="673"/>
    <tableColumn id="4" xr3:uid="{0892BF40-905A-4A4D-BA59-5DFE35CBED74}" name="ISBN print" dataDxfId="672"/>
    <tableColumn id="5" xr3:uid="{DDB8B2CE-CD95-4C9D-AD14-7B581E3F567A}" name="Titel | Title" dataDxfId="671"/>
    <tableColumn id="6" xr3:uid="{FB5D975E-80E6-4BE3-BC42-46D36B8EBE29}" name="Untertitel | Subtitle" dataDxfId="670"/>
    <tableColumn id="7" xr3:uid="{4C12286E-8E34-4F1A-AEC0-84325DD107DB}" name="Autor:innen | Author(s)" dataDxfId="669"/>
    <tableColumn id="8" xr3:uid="{36024F69-45EE-4394-A7C0-7F689F154356}" name="Herausgeber:innen | Editor(s)" dataDxfId="668"/>
    <tableColumn id="9" xr3:uid="{03E76B3C-6662-4F44-826C-0636CAFB7833}" name="AuflagenNr.| Edition No." dataDxfId="667"/>
    <tableColumn id="10" xr3:uid="{5ED2F55A-ACC1-411A-9F4B-477C19D595D2}" name="Auflagenbez. | Edition" dataDxfId="666"/>
    <tableColumn id="11" xr3:uid="{3651A47A-B6A6-47C4-A2FA-E2D4B6E31AFC}" name="Erscheinungsjahr | Publication Year" dataDxfId="665"/>
    <tableColumn id="12" xr3:uid="{C01B4C35-70A1-4F85-989D-839B0F85B7D8}" name="Erschienen | Publication Date" dataDxfId="664"/>
    <tableColumn id="13" xr3:uid="{52C02448-FF96-418B-B974-08C9D877505F}" name="Erscheint | Planned Publication Date" dataDxfId="663"/>
    <tableColumn id="14" xr3:uid="{B46D04F2-E4B3-45AA-A858-891F30301C03}" name="Reihe | Series" dataDxfId="662"/>
    <tableColumn id="15" xr3:uid="{9BD5F041-099E-4E3A-851D-10296B91149E}" name="Bandnr. | Vol." dataDxfId="661"/>
    <tableColumn id="16" xr3:uid="{F3DAC9DA-9CBF-414D-A495-FC1E43FEFB90}" name="Verlag | Publisher" dataDxfId="660"/>
    <tableColumn id="17" xr3:uid="{260EDB79-0C41-4C62-9A55-1C49DF046AF0}" name="VK Print | Price Print" dataDxfId="659"/>
    <tableColumn id="18" xr3:uid="{2E623C77-622F-40C1-9868-ADF81F8103D6}" name="VK Campuslizenz | Institutional Price" dataDxfId="658"/>
    <tableColumn id="19" xr3:uid="{59D118DE-12F6-4CCC-9889-E2C6C99B1426}" name="Open Access" dataDxfId="657"/>
    <tableColumn id="20" xr3:uid="{7933C0BB-741B-498A-ACF9-98C0023F9DD1}" name="Stichtag Open Access | Open Acces Deadline" dataDxfId="656"/>
    <tableColumn id="21" xr3:uid="{ADDAAE28-D4F9-479B-AE2E-B8177B30D682}" name="Link" dataDxfId="655"/>
  </tableColumns>
  <tableStyleInfo name="TableStyleMedium4"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CD11CCF-A223-43FD-8BD3-13E1B499945E}" name="Tabelle35811121518" displayName="Tabelle35811121518" ref="B12:V67" totalsRowShown="0" headerRowDxfId="654" headerRowBorderDxfId="653" tableBorderDxfId="652" totalsRowBorderDxfId="651">
  <autoFilter ref="B12:V67" xr:uid="{5CD11CCF-A223-43FD-8BD3-13E1B499945E}"/>
  <tableColumns count="21">
    <tableColumn id="1" xr3:uid="{6A379301-2730-4A92-BDC5-1111E8D91E3F}" name="TN Campuslizenz | Article No." dataDxfId="650"/>
    <tableColumn id="2" xr3:uid="{BF4BEDF2-1850-4DF3-89E6-FA9227F1FAAC}" name="ISBN eBook" dataDxfId="649"/>
    <tableColumn id="3" xr3:uid="{BB833210-0774-4D90-BEB3-1AD9FB4CA4D3}" name="EAN eBook" dataDxfId="648"/>
    <tableColumn id="4" xr3:uid="{C37CA870-10BE-4248-9662-F20C6152765B}" name="ISBN print" dataDxfId="647"/>
    <tableColumn id="5" xr3:uid="{0EF50567-BC7B-471C-B74D-0346B13AA9D4}" name="Titel | Title" dataDxfId="646"/>
    <tableColumn id="6" xr3:uid="{3CF845F0-1397-4EB0-8085-6ABAB3FF46EF}" name="Untertitel | Subtitle" dataDxfId="645"/>
    <tableColumn id="7" xr3:uid="{BB15216A-39C3-4BCC-8754-83160F26661F}" name="Autor:innen | Author(s)" dataDxfId="644"/>
    <tableColumn id="8" xr3:uid="{834D563C-6141-4FA9-87D2-A30B8738A178}" name="Herausgeber:innen | Editor(s)" dataDxfId="643"/>
    <tableColumn id="9" xr3:uid="{34F72564-2600-4C5E-82C8-00C51C9DECDC}" name="AuflagenNr.| Edition No." dataDxfId="642"/>
    <tableColumn id="10" xr3:uid="{35C527EE-F39A-4405-8741-0D1A95F71FBC}" name="Auflagenbez. | Edition" dataDxfId="641"/>
    <tableColumn id="11" xr3:uid="{2954EE43-91D4-4E5C-B0BD-53877ABE6C0D}" name="Erscheinungsjahr | Publication Year" dataDxfId="640"/>
    <tableColumn id="12" xr3:uid="{A5DF0DED-9DAA-45DA-ACE0-698FAAF8ED58}" name="Erschienen | Publication Date" dataDxfId="639"/>
    <tableColumn id="13" xr3:uid="{8CB8ED90-7E03-4944-938C-23162E17A936}" name="Erscheint | Planned Publication Date" dataDxfId="638"/>
    <tableColumn id="14" xr3:uid="{AEDD5601-6EE9-46C4-A69A-55D427975422}" name="Reihe | Series" dataDxfId="637"/>
    <tableColumn id="15" xr3:uid="{68C8B4A7-E47A-46E2-80C3-30B1AF27367A}" name="Bandnr. | Vol." dataDxfId="636"/>
    <tableColumn id="16" xr3:uid="{38D9CEB0-685B-4FFC-B8B0-282393C67931}" name="Verlag | Publisher" dataDxfId="635"/>
    <tableColumn id="17" xr3:uid="{F3EC0637-F8F8-488A-AC5D-73801DDEA411}" name="VK Print | Price Print" dataDxfId="634"/>
    <tableColumn id="18" xr3:uid="{F6737259-E0F9-4BB1-AEEE-21D3E4C686B4}" name="VK Campuslizenz | Institutional Price" dataDxfId="633"/>
    <tableColumn id="19" xr3:uid="{0474857C-4CC5-40A3-B6C9-56497C29B955}" name="Open Access" dataDxfId="632"/>
    <tableColumn id="20" xr3:uid="{80B78A0A-2FC2-4CBF-B536-4A4DB5B23C48}" name="Stichtag Open Access | Open Acces Deadline" dataDxfId="631"/>
    <tableColumn id="21" xr3:uid="{D48899DB-A668-4549-B3DE-A14A219681D3}" name="Link" dataDxfId="630"/>
  </tableColumns>
  <tableStyleInfo name="TableStyleMedium4"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304E9DB-E911-4335-9E72-85D67398C8E0}" name="Tabelle3581112151821" displayName="Tabelle3581112151821" ref="B12:V64" totalsRowShown="0" headerRowDxfId="629" headerRowBorderDxfId="628" tableBorderDxfId="627" totalsRowBorderDxfId="626">
  <autoFilter ref="B12:V64" xr:uid="{3304E9DB-E911-4335-9E72-85D67398C8E0}"/>
  <tableColumns count="21">
    <tableColumn id="1" xr3:uid="{06FE195D-81FA-4E79-B1E2-4C57A2E81D3A}" name="TN Campuslizenz | Article No." dataDxfId="625"/>
    <tableColumn id="2" xr3:uid="{BA85BF47-D337-4484-8F75-E646FBA16976}" name="ISBN eBook" dataDxfId="624"/>
    <tableColumn id="3" xr3:uid="{F60F1D8E-83AD-4837-9A21-9936F91C4738}" name="EAN eBook" dataDxfId="623"/>
    <tableColumn id="4" xr3:uid="{E7149C10-5EA8-48C9-9125-B4730C236C32}" name="ISBN print" dataDxfId="622"/>
    <tableColumn id="5" xr3:uid="{CDB3B788-97D1-4A9F-80D3-EB02FC715A7F}" name="Titel | Title" dataDxfId="621"/>
    <tableColumn id="6" xr3:uid="{977C6D38-749D-439E-9318-1E68436738C5}" name="Untertitel | Subtitle" dataDxfId="620"/>
    <tableColumn id="7" xr3:uid="{58EEBA0D-4F65-4AA6-8DAA-F1FB0EA61111}" name="Autor:innen | Author(s)" dataDxfId="619"/>
    <tableColumn id="8" xr3:uid="{9C4EC88A-ED5C-4476-9FC6-2D26E9BBB72A}" name="Herausgeber:innen | Editor(s)" dataDxfId="618"/>
    <tableColumn id="9" xr3:uid="{D6FAC0C1-4F24-4452-8BCE-27B8D0930CF2}" name="AuflagenNr.| Edition No." dataDxfId="617"/>
    <tableColumn id="10" xr3:uid="{A74310F0-E6BB-43C5-83C8-D96BE09C9845}" name="Auflagenbez. | Edition" dataDxfId="616"/>
    <tableColumn id="11" xr3:uid="{74E32EE7-95B7-4DC9-9052-82B787D25B1C}" name="Erscheinungsjahr | Publication Year" dataDxfId="615"/>
    <tableColumn id="12" xr3:uid="{3A159635-56B2-4B67-866B-625E0317D43B}" name="Erschienen | Publication Date" dataDxfId="614"/>
    <tableColumn id="13" xr3:uid="{5E3E06F1-0F1E-413D-81D1-64ACC031F4CF}" name="Erscheint | Planned Publication Date" dataDxfId="613"/>
    <tableColumn id="14" xr3:uid="{4F503533-4A72-42C3-845C-2437FDA2D503}" name="Reihe | Series" dataDxfId="612"/>
    <tableColumn id="15" xr3:uid="{5394E9A7-6A51-432D-8CB8-871DAD47D550}" name="Bandnr. | Vol." dataDxfId="611"/>
    <tableColumn id="16" xr3:uid="{83D293A9-16A3-442E-B48F-3C2738CAC5D3}" name="Verlag | Publisher" dataDxfId="610"/>
    <tableColumn id="17" xr3:uid="{A96BCEEE-0F5A-47C2-BEF2-B9FB6CC725DA}" name="VK Print | Price Print" dataDxfId="609"/>
    <tableColumn id="18" xr3:uid="{118B1F73-87E5-4099-8300-CB6BD93E725E}" name="VK Campuslizenz | Institutional Price" dataDxfId="608"/>
    <tableColumn id="19" xr3:uid="{A570A69C-40C8-4596-AF08-FEBA8DDD5A6E}" name="Open Access" dataDxfId="607"/>
    <tableColumn id="20" xr3:uid="{50FFAA7D-564F-49F9-931E-D1921EEC0F3A}" name="Stichtag Open Access | Open Acces Deadline" dataDxfId="606"/>
    <tableColumn id="21" xr3:uid="{BC176742-6178-4173-969F-6C58C1821528}" name="Link" dataDxfId="605"/>
  </tableColumns>
  <tableStyleInfo name="TableStyleMedium4"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24A1E60E-710C-4D12-9DFA-F69A3EB7E87E}" name="Tabelle3611" displayName="Tabelle3611" ref="B13:V39" totalsRowShown="0" headerRowDxfId="604" dataDxfId="602" headerRowBorderDxfId="603" tableBorderDxfId="601" totalsRowBorderDxfId="600">
  <autoFilter ref="B13:V39" xr:uid="{24A1E60E-710C-4D12-9DFA-F69A3EB7E87E}"/>
  <sortState xmlns:xlrd2="http://schemas.microsoft.com/office/spreadsheetml/2017/richdata2" ref="B14:V39">
    <sortCondition ref="F13:F39"/>
  </sortState>
  <tableColumns count="21">
    <tableColumn id="1" xr3:uid="{EBC55298-CC0F-4EAE-A71F-E33E8CF2A9A8}" name="TN Campuslizenz | Article No." dataDxfId="599"/>
    <tableColumn id="2" xr3:uid="{AFCA81C6-0951-40DA-9D86-56F2C0BAA2D6}" name="ISBN eBook" dataDxfId="598"/>
    <tableColumn id="3" xr3:uid="{1E1B7B56-4D9F-45C2-84AA-792A7072D2B0}" name="EAN eBook" dataDxfId="597"/>
    <tableColumn id="4" xr3:uid="{93A08B5E-1E44-4D62-A3FB-C8666681546F}" name="ISBN print" dataDxfId="596"/>
    <tableColumn id="5" xr3:uid="{1C8C195E-F14F-40B5-9009-238D92470B27}" name="Titel | Title" dataDxfId="595"/>
    <tableColumn id="6" xr3:uid="{8D8D213C-36DB-4A7C-A53B-F1BE7AECC269}" name="Untertitel | Subtitle" dataDxfId="594"/>
    <tableColumn id="7" xr3:uid="{531B41D3-B78B-47D0-BB2A-4B6A4CDDC595}" name="Autor:innen | Author(s)" dataDxfId="593"/>
    <tableColumn id="8" xr3:uid="{273AB875-F592-4B14-8596-8BA2352422B0}" name="Herausgeber:innen | Editor(s)" dataDxfId="592"/>
    <tableColumn id="9" xr3:uid="{5787D601-3305-46DE-83AE-B8B1CF6E20DA}" name="AuflagenNr.| Edition No." dataDxfId="591"/>
    <tableColumn id="10" xr3:uid="{EEAE9A28-1ED3-4AB1-BB0C-12D83ABDC288}" name="Auflagenbez. | Edition" dataDxfId="590"/>
    <tableColumn id="11" xr3:uid="{FEFF48FE-F1EF-48A0-BC5C-53DC3D2049D6}" name="Erscheinungsjahr | Publication Year" dataDxfId="589"/>
    <tableColumn id="12" xr3:uid="{ADBA5C7A-E725-4924-9ACF-7047A35B13D9}" name="Erschienen | Publication Date" dataDxfId="588"/>
    <tableColumn id="13" xr3:uid="{C2AF5E67-F3E9-4E1F-AED4-841988C94142}" name="Erscheint | Planned Publication Date" dataDxfId="587"/>
    <tableColumn id="14" xr3:uid="{5B4DAAF4-7C7B-417E-85FB-9FCAB06B0200}" name="Reihe | Series" dataDxfId="586"/>
    <tableColumn id="15" xr3:uid="{42A4C0E1-9EAD-4691-B649-4395D5DF0F0F}" name="Bandnr. | Vol." dataDxfId="585"/>
    <tableColumn id="16" xr3:uid="{7437657B-D8CB-4BBD-B340-E173CAC35868}" name="Verlag | Publisher" dataDxfId="584"/>
    <tableColumn id="17" xr3:uid="{7D94C783-1605-46B4-93A5-E588EF3A261D}" name="VK Print | Price Print" dataDxfId="583"/>
    <tableColumn id="18" xr3:uid="{8A16DBFE-64DD-44C3-98DE-948B5869FEBE}" name="VK Campuslizenz | Institutional Price" dataDxfId="582"/>
    <tableColumn id="19" xr3:uid="{752D62C8-2382-460B-B16B-181D8BE177B0}" name="Open Access" dataDxfId="581"/>
    <tableColumn id="20" xr3:uid="{D98D6E73-C7B8-4995-8AC6-7CBC46B7D8F5}" name="Stichtag Open Access | Open Acces Deadline" dataDxfId="580"/>
    <tableColumn id="21" xr3:uid="{99D86E04-17B3-4622-AADA-7BFAE2CDFE73}" name="Link" dataDxfId="579"/>
  </tableColumns>
  <tableStyleInfo name="TableStyleMedium4"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38C6233D-FA5E-4F56-A71E-A1F6AD3DE358}" name="Tabelle358111215222324" displayName="Tabelle358111215222324" ref="B12:V37" totalsRowShown="0" headerRowDxfId="578" headerRowBorderDxfId="577" tableBorderDxfId="576" totalsRowBorderDxfId="575">
  <autoFilter ref="B12:V37" xr:uid="{38C6233D-FA5E-4F56-A71E-A1F6AD3DE358}"/>
  <tableColumns count="21">
    <tableColumn id="1" xr3:uid="{4EFFC04A-76F9-4ED7-8EA3-76A33CC51157}" name="TN Campuslizenz | Article No." dataDxfId="574"/>
    <tableColumn id="2" xr3:uid="{54EDC0A1-EDE0-4F90-AD7C-3FCB54114C3B}" name="ISBN eBook" dataDxfId="573"/>
    <tableColumn id="3" xr3:uid="{208EDD75-4048-4293-BDDC-0404CACC3746}" name="EAN eBook" dataDxfId="572"/>
    <tableColumn id="4" xr3:uid="{8D982B90-2DF0-4CBF-B50E-3D9DE48E64EE}" name="ISBN print" dataDxfId="571"/>
    <tableColumn id="5" xr3:uid="{BFE4D047-22E0-45D3-966F-695B5E3C6C32}" name="Titel | Title" dataDxfId="570"/>
    <tableColumn id="6" xr3:uid="{7E30F17A-9678-4D58-887C-5451F788BEE9}" name="Untertitel | Subtitle" dataDxfId="569"/>
    <tableColumn id="7" xr3:uid="{5F811F98-F6ED-4E75-BF13-BD805668A295}" name="Autor:innen | Author(s)" dataDxfId="568"/>
    <tableColumn id="8" xr3:uid="{4EF307DE-DFAE-4323-A373-0FF9BAE272AE}" name="Herausgeber:innen | Editor(s)" dataDxfId="567"/>
    <tableColumn id="9" xr3:uid="{8602B11C-F7B7-410C-BA81-D76AFF048003}" name="AuflagenNr.| Edition No." dataDxfId="566"/>
    <tableColumn id="10" xr3:uid="{910BF78D-A43E-42E3-825D-CF6799628349}" name="Auflagenbez. | Edition" dataDxfId="565"/>
    <tableColumn id="11" xr3:uid="{203FD120-2598-4E81-9406-93548DF7AAED}" name="Erscheinungsjahr | Publication Year" dataDxfId="564"/>
    <tableColumn id="12" xr3:uid="{0EC3E578-7764-4B81-8CE8-C83CC58C5375}" name="Erschienen | Publication Date" dataDxfId="563"/>
    <tableColumn id="13" xr3:uid="{8DE9EA74-8F91-4342-9750-90C1AD239E97}" name="Erscheint | Planned Publication Date" dataDxfId="562"/>
    <tableColumn id="14" xr3:uid="{C9B86B70-5F43-456F-BBC5-724E399B5EEC}" name="Reihe | Series" dataDxfId="561"/>
    <tableColumn id="15" xr3:uid="{3BCCAFD3-2FC4-416F-A67E-D9EDBF5D266C}" name="Bandnr. | Vol." dataDxfId="560"/>
    <tableColumn id="16" xr3:uid="{6BABA690-DFB2-4011-A4E9-25C6372091F8}" name="Verlag | Publisher" dataDxfId="559"/>
    <tableColumn id="17" xr3:uid="{E5246EF7-E6F2-4421-9CE8-E756CBBC2C00}" name="VK Print | Price Print" dataDxfId="558"/>
    <tableColumn id="18" xr3:uid="{7FAA48C5-631A-421E-8251-E83F10E402A4}" name="VK Campuslizenz | Institutional Price" dataDxfId="557"/>
    <tableColumn id="19" xr3:uid="{40C82511-6EAD-4ADE-914C-93799FF0C79E}" name="Open Access" dataDxfId="556"/>
    <tableColumn id="20" xr3:uid="{602E5B53-065D-42F8-9240-7ED389644F2F}" name="Stichtag Open Access | Open Acces Deadline" dataDxfId="555"/>
    <tableColumn id="21" xr3:uid="{B586FB42-4CAF-46AD-9943-2A7C02B28F05}" name="Link" dataDxfId="554"/>
  </tableColumns>
  <tableStyleInfo name="TableStyleMedium4"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D855702-29EF-497D-8753-CA76508905EA}" name="Tabelle3581112152223" displayName="Tabelle3581112152223" ref="B12:V48" totalsRowShown="0" headerRowDxfId="553" headerRowBorderDxfId="552" tableBorderDxfId="551" totalsRowBorderDxfId="550">
  <autoFilter ref="B12:V48" xr:uid="{8D855702-29EF-497D-8753-CA76508905EA}"/>
  <tableColumns count="21">
    <tableColumn id="1" xr3:uid="{76980E0D-5286-45C8-9EE9-267C30BEA6F9}" name="TN Campuslizenz | Article No." dataDxfId="549"/>
    <tableColumn id="2" xr3:uid="{6B0B479A-0A03-4BC0-AE4A-D290AF3D38C3}" name="ISBN eBook" dataDxfId="548"/>
    <tableColumn id="3" xr3:uid="{C133AAC7-D888-4307-986B-1B4653099DD7}" name="EAN eBook" dataDxfId="547"/>
    <tableColumn id="4" xr3:uid="{58A97085-9E2D-4AC2-B85F-58E8E6E4BE47}" name="ISBN print" dataDxfId="546"/>
    <tableColumn id="5" xr3:uid="{C59BFC25-D100-4689-85A4-AA59B521948E}" name="Titel | Title" dataDxfId="545"/>
    <tableColumn id="6" xr3:uid="{70136598-3ED2-46C6-8D10-045041A9307D}" name="Untertitel | Subtitle" dataDxfId="544"/>
    <tableColumn id="7" xr3:uid="{BE9D80CD-27B6-47C1-97CF-9A5345FAE821}" name="Autor:innen | Author(s)" dataDxfId="543"/>
    <tableColumn id="8" xr3:uid="{CA8004B7-E187-49AA-9E51-FEC9557EEA88}" name="Herausgeber:innen | Editor(s)" dataDxfId="542"/>
    <tableColumn id="9" xr3:uid="{EBEA2831-2215-4883-826E-BA9D35919095}" name="AuflagenNr.| Edition No." dataDxfId="541"/>
    <tableColumn id="10" xr3:uid="{4A3F72A2-BA4F-415C-A6D0-32793FDE51B6}" name="Auflagenbez. | Edition" dataDxfId="540"/>
    <tableColumn id="11" xr3:uid="{E07B2858-3051-4522-B6A6-665C03651C31}" name="Erscheinungsjahr | Publication Year" dataDxfId="539"/>
    <tableColumn id="12" xr3:uid="{E04E2D1B-894E-41C7-BD65-754AE0E8F1DC}" name="Erschienen | Publication Date" dataDxfId="538"/>
    <tableColumn id="13" xr3:uid="{14C5C0EF-7396-4841-9C3B-55E38CD6E816}" name="Erscheint | Planned Publication Date" dataDxfId="537"/>
    <tableColumn id="14" xr3:uid="{EDABC15C-8A04-46E5-B6DC-5F29A74C0308}" name="Reihe | Series" dataDxfId="536"/>
    <tableColumn id="15" xr3:uid="{F9226862-C4FD-42D6-8D04-AE31E37CFD85}" name="Bandnr. | Vol." dataDxfId="535"/>
    <tableColumn id="16" xr3:uid="{7202B83C-4468-45E0-ADF4-2D51A2FBED37}" name="Verlag | Publisher" dataDxfId="534"/>
    <tableColumn id="17" xr3:uid="{D5230C04-713A-4C02-9A20-6E67DF914BB6}" name="VK Print | Price Print" dataDxfId="533"/>
    <tableColumn id="18" xr3:uid="{929E4751-5268-4F68-879B-8D765D2C9DEC}" name="VK Campuslizenz | Institutional Price" dataDxfId="532"/>
    <tableColumn id="19" xr3:uid="{994E5D7E-A014-4B05-95B7-69BE6DBC18D2}" name="Open Access" dataDxfId="531"/>
    <tableColumn id="20" xr3:uid="{BF55F33D-53C0-40EE-B843-31E4F2BD47CC}" name="Stichtag Open Access | Open Acces Deadline" dataDxfId="530"/>
    <tableColumn id="21" xr3:uid="{90B80F20-B55A-40FA-BF1C-B96EAA4AFBC6}" name="Link" dataDxfId="529"/>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32D95DE-CB1A-4701-BFA2-A81ABA2A18DF}" name="Tabelle134" displayName="Tabelle134" ref="C50:I62" totalsRowShown="0" headerRowDxfId="1178" dataDxfId="1177">
  <autoFilter ref="C50:I62" xr:uid="{832D95DE-CB1A-4701-BFA2-A81ABA2A18DF}"/>
  <tableColumns count="7">
    <tableColumn id="1" xr3:uid="{18375F53-C7A7-46A9-AE7B-36EEAC95ED69}" name="Pakettitel / package name" dataDxfId="1176"/>
    <tableColumn id="2" xr3:uid="{6C367D22-88E1-4913-A645-E850C6E03C70}" name="ISIL-Sigel" dataDxfId="1175"/>
    <tableColumn id="3" xr3:uid="{F699DBE9-6DBB-4907-A208-8D8E64E185F0}" name="ISIL-Sigel-Jahrgang / ISIL-Sigel-Year" dataDxfId="1174"/>
    <tableColumn id="4" xr3:uid="{7C7D3F69-499D-4CB6-8D14-7C594A6BE224}" name="Paket ISBN / package ISBN" dataDxfId="1173"/>
    <tableColumn id="5" xr3:uid="{0CFB9D35-992D-44A8-8953-753D1E64E3F6}" name="Anzahl der Titel / Number of titles" dataDxfId="1172"/>
    <tableColumn id="6" xr3:uid="{CFB7297D-BE18-4895-B122-459771AA76F6}" name="Paketpreis (inkl. MwSt.) / Package price (incl. VAT)" dataDxfId="1171">
      <calculatedColumnFormula>'Anglistik 2020'!G9</calculatedColumnFormula>
    </tableColumn>
    <tableColumn id="7" xr3:uid="{163870C0-5906-49D4-8F81-306E2252FB1C}" name="Paketpreis abzüglich Rabatt (inkl. MwSt.) / Package price minus discount (incl. VAT)" dataDxfId="1170">
      <calculatedColumnFormula>'Anglistik 2020'!G8</calculatedColumnFormula>
    </tableColumn>
  </tableColumns>
  <tableStyleInfo name="TableStyleMedium4"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87B4EFF3-0FBC-49A2-B826-314EAC241A76}" name="Tabelle35811121522" displayName="Tabelle35811121522" ref="B12:V42" totalsRowShown="0" headerRowDxfId="528" headerRowBorderDxfId="527" tableBorderDxfId="526" totalsRowBorderDxfId="525">
  <autoFilter ref="B12:V42" xr:uid="{87B4EFF3-0FBC-49A2-B826-314EAC241A76}"/>
  <tableColumns count="21">
    <tableColumn id="1" xr3:uid="{294860A8-25EC-41C8-B51D-C3C06BBABDD8}" name="TN Campuslizenz | Article No." dataDxfId="524"/>
    <tableColumn id="2" xr3:uid="{DECDC21A-B78A-41AC-A001-E9AE3379108C}" name="ISBN eBook" dataDxfId="523"/>
    <tableColumn id="3" xr3:uid="{91FE48A0-E532-4619-A607-ED86EC41D431}" name="EAN eBook" dataDxfId="522"/>
    <tableColumn id="4" xr3:uid="{4126D97A-BF62-49E6-8EF3-9A37C1889999}" name="ISBN print" dataDxfId="521"/>
    <tableColumn id="5" xr3:uid="{3AD3B911-7B1D-4426-B3E9-7B69B80FA8F9}" name="Titel | Title" dataDxfId="520"/>
    <tableColumn id="6" xr3:uid="{BCDF9C8A-EC2A-4BA5-A30E-8626ABB6025C}" name="Untertitel | Subtitle" dataDxfId="519"/>
    <tableColumn id="7" xr3:uid="{8E7DE632-A051-4842-BD61-9DF26159E5B9}" name="Autor:innen | Author(s)" dataDxfId="518"/>
    <tableColumn id="8" xr3:uid="{288085E3-8B46-4968-8435-673787974CC9}" name="Herausgeber:innen | Editor(s)" dataDxfId="517"/>
    <tableColumn id="9" xr3:uid="{973C6F64-7F6D-4C92-B78F-405CB25840A7}" name="AuflagenNr.| Edition No." dataDxfId="516"/>
    <tableColumn id="10" xr3:uid="{C60E324E-C686-462F-9D80-94BBD9ED058B}" name="Auflagenbez. | Edition" dataDxfId="515"/>
    <tableColumn id="11" xr3:uid="{4FD617CC-395C-4564-99FA-67216529D525}" name="Erscheinungsjahr | Publication Year" dataDxfId="514"/>
    <tableColumn id="12" xr3:uid="{7D6692F5-84E6-41CE-AF95-5443D4E7F7DC}" name="Erschienen | Publication Date" dataDxfId="513"/>
    <tableColumn id="13" xr3:uid="{A54CD966-EF06-42F1-ACDA-B4BA52A4020A}" name="Erscheint | Planned Publication Date" dataDxfId="512"/>
    <tableColumn id="14" xr3:uid="{E27BC5E8-637A-4BFF-9546-F532ED85A3E3}" name="Reihe | Series" dataDxfId="511"/>
    <tableColumn id="15" xr3:uid="{55AD0828-CE59-4E2B-A7EC-47B79F566074}" name="Bandnr. | Vol." dataDxfId="510"/>
    <tableColumn id="16" xr3:uid="{19064483-4FDD-4EF0-AC75-239CBD65BE36}" name="Verlag | Publisher" dataDxfId="509"/>
    <tableColumn id="17" xr3:uid="{22565014-E8CE-4FF7-B948-863DB04A0D89}" name="VK Print | Price Print" dataDxfId="508"/>
    <tableColumn id="18" xr3:uid="{8928B402-9181-48C5-8971-842EDEE25785}" name="VK Campuslizenz | Institutional Price" dataDxfId="507"/>
    <tableColumn id="19" xr3:uid="{3862A4D5-7F19-4F6F-A270-FF8B0D5486BB}" name="Open Access" dataDxfId="506"/>
    <tableColumn id="20" xr3:uid="{26C50EB8-E17F-44B4-8841-4FC4E062F406}" name="Stichtag Open Access | Open Acces Deadline" dataDxfId="505"/>
    <tableColumn id="21" xr3:uid="{C4783322-BFF1-4E93-A554-7BF97F305400}" name="Link" dataDxfId="504"/>
  </tableColumns>
  <tableStyleInfo name="TableStyleMedium4"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8BED6379-D6D1-4035-A476-59B85C4A6417}" name="Tabelle3581112152225" displayName="Tabelle3581112152225" ref="B11:V17" totalsRowShown="0" headerRowDxfId="503" headerRowBorderDxfId="502" tableBorderDxfId="501" totalsRowBorderDxfId="500">
  <autoFilter ref="B11:V17" xr:uid="{8BED6379-D6D1-4035-A476-59B85C4A6417}"/>
  <tableColumns count="21">
    <tableColumn id="1" xr3:uid="{C4E4A12B-5BFD-4065-974C-0CB18F996094}" name="TN Campuslizenz | Article No." dataDxfId="499"/>
    <tableColumn id="2" xr3:uid="{5D9B24AA-3DB7-4E4A-B652-34E5A41BD66D}" name="ISBN eBook" dataDxfId="498"/>
    <tableColumn id="3" xr3:uid="{F89D131F-04B2-47EA-A714-D0458D05C68F}" name="EAN eBook" dataDxfId="497"/>
    <tableColumn id="4" xr3:uid="{1646BCF6-A16A-4285-BFAC-97E675D22D13}" name="ISBN print" dataDxfId="496"/>
    <tableColumn id="5" xr3:uid="{BC4C8DAD-3EAD-4CAB-A1C9-14EB2049FA57}" name="Titel | Title" dataDxfId="495"/>
    <tableColumn id="6" xr3:uid="{F80A46F0-6335-4961-BB64-72F0ABCC774E}" name="Untertitel | Subtitle" dataDxfId="494"/>
    <tableColumn id="7" xr3:uid="{26E3AD96-62C9-4BB6-92AB-73C96196160C}" name="Autor:innen | Author(s)" dataDxfId="493"/>
    <tableColumn id="8" xr3:uid="{850550B3-00F0-4ACE-9BFE-BE083C3283B5}" name="Herausgeber:innen | Editor(s)" dataDxfId="492"/>
    <tableColumn id="9" xr3:uid="{4C08DE11-FB36-4732-B490-72C387F59D8A}" name="AuflagenNr.| Edition No." dataDxfId="491"/>
    <tableColumn id="10" xr3:uid="{F5386E9E-6BBA-4EB3-9826-13755DEA46F5}" name="Auflagenbez. | Edition" dataDxfId="490"/>
    <tableColumn id="11" xr3:uid="{CB935AFF-8282-49E4-B7D8-AAFB06E33BFB}" name="Erscheinungsjahr | Publication Year" dataDxfId="489"/>
    <tableColumn id="12" xr3:uid="{E16B1419-7022-432C-A3B1-AC68569C6220}" name="Erschienen | Publication Date" dataDxfId="488"/>
    <tableColumn id="13" xr3:uid="{17DC920B-2B23-4F9A-9C3D-205ED11E08E1}" name="Erscheint | Planned Publication Date" dataDxfId="487"/>
    <tableColumn id="14" xr3:uid="{9F62E3D7-DB29-4D34-9BB8-4885A4321E4A}" name="Reihe | Series" dataDxfId="486"/>
    <tableColumn id="15" xr3:uid="{021D3E6F-BFB1-44A9-9025-78C134FE5C65}" name="Bandnr. | Vol." dataDxfId="485"/>
    <tableColumn id="16" xr3:uid="{A6A12426-B79A-43F6-ACE4-383BF06BA34E}" name="Verlag | Publisher" dataDxfId="484"/>
    <tableColumn id="17" xr3:uid="{F6169643-7EEB-4815-9916-FBAFA4541E94}" name="VK Print | Price Print" dataDxfId="483"/>
    <tableColumn id="18" xr3:uid="{C48D7439-60A2-4BAE-A46C-22345E3AAD63}" name="VK Campuslizenz | Institutional Price" dataDxfId="482"/>
    <tableColumn id="19" xr3:uid="{9FBDB8ED-CBD2-4477-9BC0-6639F16FA16E}" name="Open Access" dataDxfId="481"/>
    <tableColumn id="20" xr3:uid="{CF6687A4-FE01-49D0-AD0F-617B0BCACDD0}" name="Stichtag Open Access | Open Acces Deadline" dataDxfId="480"/>
    <tableColumn id="21" xr3:uid="{4C23E485-96E9-400C-B839-2F1B3B24A960}" name="Link" dataDxfId="479"/>
  </tableColumns>
  <tableStyleInfo name="TableStyleMedium4"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DEA8347-BD9C-4047-A585-E7624010D473}" name="Tabelle358111215222527" displayName="Tabelle358111215222527" ref="B12:V26" totalsRowShown="0" headerRowDxfId="478" headerRowBorderDxfId="477" tableBorderDxfId="476" totalsRowBorderDxfId="475">
  <autoFilter ref="B12:V26" xr:uid="{3DEA8347-BD9C-4047-A585-E7624010D473}"/>
  <tableColumns count="21">
    <tableColumn id="1" xr3:uid="{0914CB99-5624-4F29-9474-86C6008C2B82}" name="TN Campuslizenz | Article No." dataDxfId="474"/>
    <tableColumn id="2" xr3:uid="{3359AF86-4CF4-4979-98FA-B98072E7886A}" name="ISBN eBook" dataDxfId="473"/>
    <tableColumn id="3" xr3:uid="{3C262C1B-E67F-4C64-B428-EAB21721A0B3}" name="EAN eBook" dataDxfId="472"/>
    <tableColumn id="4" xr3:uid="{4B5E0E1C-662C-48CC-9DF8-EC2F2F385BD5}" name="ISBN print" dataDxfId="471"/>
    <tableColumn id="5" xr3:uid="{0C987902-51FD-42AF-8C68-162D3A527CBC}" name="Titel | Title" dataDxfId="470"/>
    <tableColumn id="6" xr3:uid="{25E6B9B1-D85B-4BCA-AA78-AA337B2F05B4}" name="Untertitel | Subtitle" dataDxfId="469"/>
    <tableColumn id="7" xr3:uid="{982AB0F7-C0A6-4912-B4F1-3779B24E42DA}" name="Autor:innen | Author(s)" dataDxfId="468"/>
    <tableColumn id="8" xr3:uid="{7488564E-E3DF-4C2E-8098-D877EDE5C672}" name="Herausgeber:innen | Editor(s)" dataDxfId="467"/>
    <tableColumn id="9" xr3:uid="{319976F0-AE66-4461-A211-ED1A7B36FB92}" name="AuflagenNr.| Edition No." dataDxfId="466"/>
    <tableColumn id="10" xr3:uid="{99CF3524-049F-4FD9-A276-1BC5012207D3}" name="Auflagenbez. | Edition" dataDxfId="465"/>
    <tableColumn id="11" xr3:uid="{B5B5D8C9-DADB-4537-BFB2-FA9A68E1662C}" name="Erscheinungsjahr | Publication Year" dataDxfId="464"/>
    <tableColumn id="12" xr3:uid="{B0355EF9-730E-4F57-90A7-0733077FEF2C}" name="Erschienen | Publication Date" dataDxfId="463"/>
    <tableColumn id="13" xr3:uid="{8DF74D7A-3446-480E-98DB-BFB143F257F5}" name="Erscheint | Planned Publication Date" dataDxfId="462"/>
    <tableColumn id="14" xr3:uid="{5AFB0D0C-97CC-4428-9999-05F7C6030C89}" name="Reihe | Series" dataDxfId="461"/>
    <tableColumn id="15" xr3:uid="{5F9AFE1D-1E97-4952-AA44-74DC089EAF9B}" name="Bandnr. | Vol." dataDxfId="460"/>
    <tableColumn id="16" xr3:uid="{0A6E2BBD-9E84-4E02-90D4-14DE29BF6657}" name="Verlag | Publisher" dataDxfId="459"/>
    <tableColumn id="17" xr3:uid="{925FF324-11F3-4B0E-9687-4C16AED9CC32}" name="VK Print | Price Print" dataDxfId="458"/>
    <tableColumn id="18" xr3:uid="{2924DED0-E0D9-404C-A880-3003050505C7}" name="VK Campuslizenz | Institutional Price" dataDxfId="457"/>
    <tableColumn id="19" xr3:uid="{FF7D4D0B-FBC8-42A7-8DB0-8725418D6A8A}" name="Open Access" dataDxfId="456"/>
    <tableColumn id="20" xr3:uid="{99A3A56E-79AD-4E5F-A0E9-7DE160ECFD5E}" name="Stichtag Open Access | Open Acces Deadline" dataDxfId="455"/>
    <tableColumn id="21" xr3:uid="{ACEB6847-7E29-4936-8F82-D70D30370FA6}" name="Link" dataDxfId="454"/>
  </tableColumns>
  <tableStyleInfo name="TableStyleMedium4"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4ED05B3-B702-409A-AE62-C57B0B448223}" name="Tabelle3613" displayName="Tabelle3613" ref="B13:V38" totalsRowShown="0" headerRowDxfId="453" dataDxfId="451" headerRowBorderDxfId="452" tableBorderDxfId="450" totalsRowBorderDxfId="449">
  <autoFilter ref="B13:V38" xr:uid="{B4ED05B3-B702-409A-AE62-C57B0B448223}"/>
  <sortState xmlns:xlrd2="http://schemas.microsoft.com/office/spreadsheetml/2017/richdata2" ref="B14:V39">
    <sortCondition ref="F13:F39"/>
  </sortState>
  <tableColumns count="21">
    <tableColumn id="1" xr3:uid="{7F0D1ACD-7C5A-4A23-A39D-BA575E106F58}" name="TN Campuslizenz | Article No." dataDxfId="448"/>
    <tableColumn id="2" xr3:uid="{0B59E62F-3E21-4467-88B6-918A78DAC71D}" name="ISBN eBook" dataDxfId="447"/>
    <tableColumn id="3" xr3:uid="{5DEBEAFD-C672-4D48-9707-1B773D7342A1}" name="EAN eBook" dataDxfId="446"/>
    <tableColumn id="4" xr3:uid="{2FBC84BD-6FDC-4002-B1CC-DAD4BDF0FC16}" name="ISBN print" dataDxfId="445"/>
    <tableColumn id="5" xr3:uid="{D3566E6B-23A2-481A-A16B-60A5150D9F3E}" name="Titel | Title" dataDxfId="444"/>
    <tableColumn id="6" xr3:uid="{B89F482C-3318-43CE-8015-490D40936C9E}" name="Untertitel | Subtitle" dataDxfId="443"/>
    <tableColumn id="7" xr3:uid="{007D40D6-BE0E-422C-859E-782ACEB6E498}" name="Autor:innen | Author(s)" dataDxfId="442"/>
    <tableColumn id="8" xr3:uid="{FB7AB262-7217-4E1C-9018-3C263FD980A5}" name="Herausgeber:innen | Editor(s)" dataDxfId="441"/>
    <tableColumn id="9" xr3:uid="{13307FA8-B3D6-40C9-9E91-57798AAF0C23}" name="AuflagenNr.| Edition No." dataDxfId="440"/>
    <tableColumn id="10" xr3:uid="{9B800ACC-A599-4A9D-90E3-D52B83A1E257}" name="Auflagenbez. | Edition" dataDxfId="439"/>
    <tableColumn id="11" xr3:uid="{63411A92-1CFE-4AC1-915F-190957A5B2D8}" name="Erscheinungsjahr | Publication Year" dataDxfId="438"/>
    <tableColumn id="12" xr3:uid="{BB1C4261-F3FF-47CE-8871-7EBDE6B44FF3}" name="Erschienen | Publication Date" dataDxfId="437"/>
    <tableColumn id="13" xr3:uid="{1AB0BD18-FB3D-4929-8CB2-8A0BDE0B774E}" name="Erscheint | Planned Publication Date" dataDxfId="436"/>
    <tableColumn id="14" xr3:uid="{4A29613A-EC94-4726-BD34-04B6FA73EEC1}" name="Reihe | Series" dataDxfId="435"/>
    <tableColumn id="15" xr3:uid="{2FCFAA00-1FDB-4146-8A05-033D2A62A899}" name="Bandnr. | Vol." dataDxfId="434"/>
    <tableColumn id="16" xr3:uid="{7897FB74-90B6-43B0-AC87-997E18A2F83C}" name="Verlag | Publisher" dataDxfId="433"/>
    <tableColumn id="17" xr3:uid="{A20B4D66-5993-4DDC-BB55-C14603D0D98E}" name="VK Print | Price Print" dataDxfId="432"/>
    <tableColumn id="18" xr3:uid="{8246D3FE-0F4B-4A66-AEE6-0C323EA48134}" name="VK Campuslizenz | Institutional Price" dataDxfId="431"/>
    <tableColumn id="19" xr3:uid="{F6F2CDEA-F42C-43D2-BD23-8438272AC53C}" name="Open Access" dataDxfId="430"/>
    <tableColumn id="20" xr3:uid="{27A5EE71-B48E-4F09-A15E-9408BAE2F56C}" name="Stichtag Open Access | Open Acces Deadline" dataDxfId="429"/>
    <tableColumn id="21" xr3:uid="{ACAB9676-1735-4753-B023-0FD4654861CD}" name="Link" dataDxfId="428"/>
  </tableColumns>
  <tableStyleInfo name="TableStyleMedium4"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32A346FE-D15C-4ED0-A8E6-492A918D7C21}" name="Tabelle3581112152226" displayName="Tabelle3581112152226" ref="B12:V35" totalsRowShown="0" headerRowDxfId="427" headerRowBorderDxfId="426" tableBorderDxfId="425" totalsRowBorderDxfId="424">
  <autoFilter ref="B12:V35" xr:uid="{32A346FE-D15C-4ED0-A8E6-492A918D7C21}"/>
  <tableColumns count="21">
    <tableColumn id="1" xr3:uid="{B5310115-CC83-4B0D-BAE5-4C551D1B3684}" name="TN Campuslizenz | Article No." dataDxfId="423"/>
    <tableColumn id="2" xr3:uid="{18547BC2-2FE0-45EB-AD91-DDC6C28B0322}" name="ISBN eBook" dataDxfId="422"/>
    <tableColumn id="3" xr3:uid="{D14D198C-C747-4325-B0B2-25470EEB47C9}" name="EAN eBook" dataDxfId="421"/>
    <tableColumn id="4" xr3:uid="{D32D9567-D020-4CD0-956A-E976F217156C}" name="ISBN print" dataDxfId="420"/>
    <tableColumn id="5" xr3:uid="{8327027A-116A-4BFB-A46F-2F56F44FD5C1}" name="Titel | Title" dataDxfId="419"/>
    <tableColumn id="6" xr3:uid="{FCFC2822-75DA-4474-A3F7-26821071DBC9}" name="Untertitel | Subtitle" dataDxfId="418"/>
    <tableColumn id="7" xr3:uid="{B2D69795-DF24-4D09-97A8-D2618CCB52BF}" name="Autor:innen | Author(s)" dataDxfId="417"/>
    <tableColumn id="8" xr3:uid="{204D6FF8-ABC9-4301-A76D-287C8E83D9E4}" name="Herausgeber:innen | Editor(s)" dataDxfId="416"/>
    <tableColumn id="9" xr3:uid="{03B6CF88-B096-4DBE-8C60-49F29FFF72A7}" name="AuflagenNr.| Edition No." dataDxfId="415"/>
    <tableColumn id="10" xr3:uid="{FC885ABD-FA63-4631-AC32-AAF4816F7AD5}" name="Auflagenbez. | Edition" dataDxfId="414"/>
    <tableColumn id="11" xr3:uid="{0D57F902-D30A-4692-9926-019E77E3A7BE}" name="Erscheinungsjahr | Publication Year" dataDxfId="413"/>
    <tableColumn id="12" xr3:uid="{21ED7984-181F-4B5A-82FB-2CB1F05F3D99}" name="Erschienen | Publication Date" dataDxfId="412"/>
    <tableColumn id="13" xr3:uid="{08774C8C-391E-4832-AC88-D45085DBBA3C}" name="Erscheint | Planned Publication Date" dataDxfId="411"/>
    <tableColumn id="14" xr3:uid="{AF201DE6-DC16-455D-BF54-9E0C09DFB0BE}" name="Reihe | Series" dataDxfId="410"/>
    <tableColumn id="15" xr3:uid="{25AEE997-2BA2-4DED-9EDF-52B6AFE8A6D7}" name="Bandnr. | Vol." dataDxfId="409"/>
    <tableColumn id="16" xr3:uid="{FDA68830-E682-4C90-8423-A62615A1EC50}" name="Verlag | Publisher" dataDxfId="408"/>
    <tableColumn id="17" xr3:uid="{9FD6CA8D-0BED-43CC-8E9A-417A1873DE03}" name="VK Print | Price Print" dataDxfId="407"/>
    <tableColumn id="18" xr3:uid="{D76C03BA-7B43-429B-A02E-F8AA6AFF6571}" name="VK Campuslizenz | Institutional Price" dataDxfId="406"/>
    <tableColumn id="19" xr3:uid="{A018DF57-5BFF-4032-8DC7-97537CF26226}" name="Open Access" dataDxfId="405"/>
    <tableColumn id="20" xr3:uid="{C71F1096-F054-414E-A5F6-A56D0E3AA969}" name="Stichtag Open Access | Open Acces Deadline" dataDxfId="404"/>
    <tableColumn id="21" xr3:uid="{B2415042-4683-477D-93F9-73EF8906183C}" name="Link" dataDxfId="403"/>
  </tableColumns>
  <tableStyleInfo name="TableStyleMedium4"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4C777E63-1E30-4D38-8412-02B62802142D}" name="Tabelle358111215222628" displayName="Tabelle358111215222628" ref="B12:V33" totalsRowShown="0" headerRowDxfId="402" headerRowBorderDxfId="401" tableBorderDxfId="400" totalsRowBorderDxfId="399">
  <autoFilter ref="B12:V33" xr:uid="{4C777E63-1E30-4D38-8412-02B62802142D}"/>
  <tableColumns count="21">
    <tableColumn id="1" xr3:uid="{8C476A6D-6E0C-4185-8897-2B165D1A85B6}" name="TN Campuslizenz | Article No." dataDxfId="398"/>
    <tableColumn id="2" xr3:uid="{F218FB1E-ADAA-4D21-874D-9D9262B3C885}" name="ISBN eBook" dataDxfId="397"/>
    <tableColumn id="3" xr3:uid="{17898AA3-C5F5-4E8D-8518-98F716CE6970}" name="EAN eBook" dataDxfId="396"/>
    <tableColumn id="4" xr3:uid="{432A50AE-827D-4DAD-97D8-B376AB3615CD}" name="ISBN print" dataDxfId="395"/>
    <tableColumn id="5" xr3:uid="{D48D5FE7-544E-47A3-A8A1-4AC24E0F34CD}" name="Titel | Title" dataDxfId="394"/>
    <tableColumn id="6" xr3:uid="{A3AF5F14-7C09-403D-9B22-3FCF12937F68}" name="Untertitel | Subtitle" dataDxfId="393"/>
    <tableColumn id="7" xr3:uid="{AD977FE9-A56E-475C-AB23-1DFBA7CDE0BD}" name="Autor:innen | Author(s)" dataDxfId="392"/>
    <tableColumn id="8" xr3:uid="{E56B5708-B46E-4B26-8AF6-59ADB8E0B5F1}" name="Herausgeber:innen | Editor(s)" dataDxfId="391"/>
    <tableColumn id="9" xr3:uid="{37C93F49-A672-406D-89BB-86F796F7FE6E}" name="AuflagenNr.| Edition No." dataDxfId="390"/>
    <tableColumn id="10" xr3:uid="{7094DA34-0784-432B-9909-29107EDB4DE1}" name="Auflagenbez. | Edition" dataDxfId="389"/>
    <tableColumn id="11" xr3:uid="{0B62CB6A-C3B5-47DB-8CF5-9151805E8115}" name="Erscheinungsjahr | Publication Year" dataDxfId="388"/>
    <tableColumn id="12" xr3:uid="{BB5E6E6F-0C11-4C48-8A98-236651622E62}" name="Erschienen | Publication Date" dataDxfId="387"/>
    <tableColumn id="13" xr3:uid="{6A304B54-9ACC-4C4F-BA24-A54F0F0CA35D}" name="Erscheint | Planned Publication Date" dataDxfId="386"/>
    <tableColumn id="14" xr3:uid="{FC8E4834-DE52-4723-BC53-D17E840A56B5}" name="Reihe | Series" dataDxfId="385"/>
    <tableColumn id="15" xr3:uid="{4B361F88-1D04-4868-A89F-B4A429848D2A}" name="Bandnr. | Vol." dataDxfId="384"/>
    <tableColumn id="16" xr3:uid="{D73499DD-85F3-440B-8F85-B4317DD77F05}" name="Verlag | Publisher" dataDxfId="383"/>
    <tableColumn id="17" xr3:uid="{0B8A12F9-EC2A-4D8C-9A42-330E2B2A05CC}" name="VK Print | Price Print" dataDxfId="382"/>
    <tableColumn id="18" xr3:uid="{C88BFDF0-4259-484F-B767-77166105D6AC}" name="VK Campuslizenz | Institutional Price" dataDxfId="381"/>
    <tableColumn id="19" xr3:uid="{F3F8CA9F-AE0C-4008-9750-8AF39CB870B9}" name="Open Access" dataDxfId="380"/>
    <tableColumn id="20" xr3:uid="{0F1F335C-76ED-4D93-BDB2-25F1B69C3ABA}" name="Stichtag Open Access | Open Acces Deadline" dataDxfId="379"/>
    <tableColumn id="21" xr3:uid="{5A35C03B-0D3C-4AD2-8D7D-399FABD42B64}" name="Link" dataDxfId="378"/>
  </tableColumns>
  <tableStyleInfo name="TableStyleMedium4"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E207429-1AF9-445D-BF6E-BEE6B0E88E24}" name="Tabelle35811121522262829" displayName="Tabelle35811121522262829" ref="B12:V29" totalsRowShown="0" headerRowDxfId="377" headerRowBorderDxfId="376" tableBorderDxfId="375" totalsRowBorderDxfId="374">
  <autoFilter ref="B12:V29" xr:uid="{BE207429-1AF9-445D-BF6E-BEE6B0E88E24}"/>
  <tableColumns count="21">
    <tableColumn id="1" xr3:uid="{ABF37AC5-A239-4C0E-BAC9-3B2D8D3469AA}" name="TN Campuslizenz | Article No." dataDxfId="373"/>
    <tableColumn id="2" xr3:uid="{3090DC77-A053-4A36-A88A-029D8D083056}" name="ISBN eBook" dataDxfId="372"/>
    <tableColumn id="3" xr3:uid="{E9D7897A-D2FD-4405-BB1B-6AC105178F1B}" name="EAN eBook" dataDxfId="371"/>
    <tableColumn id="4" xr3:uid="{BBBE2941-391A-4F78-A54F-A872FAD97F81}" name="ISBN print" dataDxfId="370"/>
    <tableColumn id="5" xr3:uid="{C13A2CBD-4CB0-4A30-A131-213F45453171}" name="Titel | Title" dataDxfId="369"/>
    <tableColumn id="6" xr3:uid="{714CF03F-740D-435B-8BAA-DCA89303C0C4}" name="Untertitel | Subtitle" dataDxfId="368"/>
    <tableColumn id="7" xr3:uid="{367FC3B3-267D-4F68-80D7-5ED99745771A}" name="Autor:innen | Author(s)" dataDxfId="367"/>
    <tableColumn id="8" xr3:uid="{FA1DD239-CC93-4FA4-B2AE-E19016E7A161}" name="Herausgeber:innen | Editor(s)" dataDxfId="366"/>
    <tableColumn id="9" xr3:uid="{8BE632AB-49F6-4E91-8FFB-F421777DBD86}" name="AuflagenNr.| Edition No." dataDxfId="365"/>
    <tableColumn id="10" xr3:uid="{A0CEFC56-F3D0-45E9-B567-3C8F0FDE39F2}" name="Auflagenbez. | Edition" dataDxfId="364"/>
    <tableColumn id="11" xr3:uid="{FC172736-54CC-4DF4-BA7D-C5E0D32A287A}" name="Erscheinungsjahr | Publication Year" dataDxfId="363"/>
    <tableColumn id="12" xr3:uid="{30428E56-3EFF-42C7-AC7B-A2E73C201201}" name="Erschienen | Publication Date" dataDxfId="362"/>
    <tableColumn id="13" xr3:uid="{C21CDE9C-740D-4BF1-90A0-3B66A8548663}" name="Erscheint | Planned Publication Date" dataDxfId="361"/>
    <tableColumn id="14" xr3:uid="{D262881B-368D-41CF-A776-2DAD48A11611}" name="Reihe | Series" dataDxfId="360"/>
    <tableColumn id="15" xr3:uid="{1014CA78-83D6-4406-8B5F-781EF6806073}" name="Bandnr. | Vol." dataDxfId="359"/>
    <tableColumn id="16" xr3:uid="{96E4E84D-1FE5-46C1-941C-7C8699A398D3}" name="Verlag | Publisher" dataDxfId="358"/>
    <tableColumn id="17" xr3:uid="{7BCBD7CE-7A2A-4E86-8B20-D6229EC8711A}" name="VK Print | Price Print" dataDxfId="357"/>
    <tableColumn id="18" xr3:uid="{C9569A05-F00F-45AC-BCB0-94D4B66075C8}" name="VK Campuslizenz | Institutional Price" dataDxfId="356"/>
    <tableColumn id="19" xr3:uid="{D6012CB4-3D96-46F2-8FB0-7AEDF138EEC0}" name="Open Access" dataDxfId="355"/>
    <tableColumn id="20" xr3:uid="{11B0011F-D8A6-4DC9-981C-7C3308E6520D}" name="Stichtag Open Access | Open Acces Deadline" dataDxfId="354"/>
    <tableColumn id="21" xr3:uid="{5AA75F98-0022-425E-BABD-58962A0FE2DF}" name="Link" dataDxfId="353"/>
  </tableColumns>
  <tableStyleInfo name="TableStyleMedium4"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6B7EC938-11EA-40B9-A920-D68406D93291}" name="Tabelle358111215222630" displayName="Tabelle358111215222630" ref="B12:V31" totalsRowShown="0" headerRowDxfId="352" headerRowBorderDxfId="351" tableBorderDxfId="350" totalsRowBorderDxfId="349">
  <autoFilter ref="B12:V31" xr:uid="{6B7EC938-11EA-40B9-A920-D68406D93291}"/>
  <tableColumns count="21">
    <tableColumn id="1" xr3:uid="{E3538A19-3DE1-4DEE-9D9C-5919E969EECA}" name="TN Campuslizenz | Article No." dataDxfId="348"/>
    <tableColumn id="2" xr3:uid="{B0C43CDC-EA26-4239-864F-E71C93043241}" name="ISBN eBook" dataDxfId="347"/>
    <tableColumn id="3" xr3:uid="{6064D1FF-4448-4DA9-848D-69FE13A6C766}" name="EAN eBook" dataDxfId="346"/>
    <tableColumn id="4" xr3:uid="{4E6852CA-AB89-4D3D-8A9A-20C3A636AD71}" name="ISBN print" dataDxfId="345"/>
    <tableColumn id="5" xr3:uid="{16AF3883-64FE-4281-8BF6-48BF8168E24E}" name="Titel | Title" dataDxfId="344"/>
    <tableColumn id="6" xr3:uid="{FD6F394F-E144-46CF-BD84-9C086F32B624}" name="Untertitel | Subtitle" dataDxfId="343"/>
    <tableColumn id="7" xr3:uid="{ACCB6F92-CF00-4720-B3E1-140918127A28}" name="Autor:innen | Author(s)" dataDxfId="342"/>
    <tableColumn id="8" xr3:uid="{454D7FF0-5410-4C4B-A585-4EF466523F0A}" name="Herausgeber:innen | Editor(s)" dataDxfId="341"/>
    <tableColumn id="9" xr3:uid="{A0783B5A-BA21-4E66-8FD9-C69C4B88C089}" name="AuflagenNr.| Edition No." dataDxfId="340"/>
    <tableColumn id="10" xr3:uid="{64219147-391C-4053-9F53-BCCEC888EA2B}" name="Auflagenbez. | Edition" dataDxfId="339"/>
    <tableColumn id="11" xr3:uid="{332AAEA3-6282-4262-8BC0-A9C8FFE2FE48}" name="Erscheinungsjahr | Publication Year" dataDxfId="338"/>
    <tableColumn id="12" xr3:uid="{87B98AFA-4C17-4FEE-B201-DCA8CEB74E58}" name="Erschienen | Publication Date" dataDxfId="337"/>
    <tableColumn id="13" xr3:uid="{36C69D3E-3DBD-4345-B4DC-3D6741E21BC8}" name="Erscheint | Planned Publication Date" dataDxfId="336"/>
    <tableColumn id="14" xr3:uid="{4B6B1858-532F-4A13-A62B-94F1555878AF}" name="Reihe | Series" dataDxfId="335"/>
    <tableColumn id="15" xr3:uid="{A6BC27A7-3CC4-416E-9FD1-76B8AB9190C1}" name="Bandnr. | Vol." dataDxfId="334"/>
    <tableColumn id="16" xr3:uid="{B2E0CB39-2734-486E-A692-A816F7B60C6E}" name="Verlag | Publisher" dataDxfId="333"/>
    <tableColumn id="17" xr3:uid="{4C95E98C-00DC-476F-94AC-DD5C8F5D9A5F}" name="VK Print | Price Print" dataDxfId="332"/>
    <tableColumn id="18" xr3:uid="{C8DF1FE9-27B2-47D0-BE0E-442F3091AA7A}" name="VK Campuslizenz | Institutional Price" dataDxfId="331"/>
    <tableColumn id="19" xr3:uid="{ADE20E16-ECC6-4587-B205-2C64F56A8373}" name="Open Access" dataDxfId="330"/>
    <tableColumn id="20" xr3:uid="{F4A128DD-908E-4DD8-93DF-3D703F775FA8}" name="Stichtag Open Access | Open Acces Deadline" dataDxfId="329"/>
    <tableColumn id="21" xr3:uid="{35FF4019-9780-4A5B-AA3C-9BD9096F1AF6}" name="Link" dataDxfId="328"/>
  </tableColumns>
  <tableStyleInfo name="TableStyleMedium4"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7FE9EBA-3939-492F-B5F4-122C8934EC01}" name="Tabelle35811121522263031" displayName="Tabelle35811121522263031" ref="B12:V28" totalsRowShown="0" headerRowDxfId="327" headerRowBorderDxfId="326" tableBorderDxfId="325" totalsRowBorderDxfId="324">
  <autoFilter ref="B12:V28" xr:uid="{07FE9EBA-3939-492F-B5F4-122C8934EC01}"/>
  <tableColumns count="21">
    <tableColumn id="1" xr3:uid="{1ADDADF9-BB3D-416A-8279-4F1EBFC3D0E2}" name="TN Campuslizenz | Article No." dataDxfId="323"/>
    <tableColumn id="2" xr3:uid="{D8F60729-630F-47A6-ACB6-1CC7BECB04E4}" name="ISBN eBook" dataDxfId="322"/>
    <tableColumn id="3" xr3:uid="{08325F9A-08C9-421A-B125-BF4F4400E2B5}" name="EAN eBook" dataDxfId="321"/>
    <tableColumn id="4" xr3:uid="{500EA46A-65FE-4FFB-874E-25BAA798F2D2}" name="ISBN print" dataDxfId="320"/>
    <tableColumn id="5" xr3:uid="{E984DF75-E80D-4FC3-B351-561B0AFA8FAF}" name="Titel | Title" dataDxfId="319"/>
    <tableColumn id="6" xr3:uid="{92A1E611-2C0D-410C-96CF-9DAF9B489229}" name="Untertitel | Subtitle" dataDxfId="318"/>
    <tableColumn id="7" xr3:uid="{13EDBFC8-3B7F-4A23-8466-FB89F67F3162}" name="Autor:innen | Author(s)" dataDxfId="317"/>
    <tableColumn id="8" xr3:uid="{21E40DE3-B50D-43E2-BB40-8AAE3A754BB1}" name="Herausgeber:innen | Editor(s)" dataDxfId="316"/>
    <tableColumn id="9" xr3:uid="{101DAAB3-B934-4E71-9E9F-17F04160CA32}" name="AuflagenNr.| Edition No." dataDxfId="315"/>
    <tableColumn id="10" xr3:uid="{109DB9AB-DF64-4958-83DD-08DC3A8218A2}" name="Auflagenbez. | Edition" dataDxfId="314"/>
    <tableColumn id="11" xr3:uid="{1A33359F-582F-4641-9B56-38F7F656E36A}" name="Erscheinungsjahr | Publication Year" dataDxfId="313"/>
    <tableColumn id="12" xr3:uid="{31F5489D-41F3-4403-A6D3-F5F4680B81CA}" name="Erschienen | Publication Date" dataDxfId="312"/>
    <tableColumn id="13" xr3:uid="{61AAC510-236D-4E2F-A493-6C398584644F}" name="Erscheint | Planned Publication Date" dataDxfId="311"/>
    <tableColumn id="14" xr3:uid="{7B2699E4-1499-4A4A-9A1B-51CC60F2556F}" name="Reihe | Series" dataDxfId="310"/>
    <tableColumn id="15" xr3:uid="{197584E2-27BD-4EF5-BA84-B8B0959F200F}" name="Bandnr. | Vol." dataDxfId="309"/>
    <tableColumn id="16" xr3:uid="{4FDAEDF8-7D16-4736-829F-7A705C75DE5C}" name="Verlag | Publisher" dataDxfId="308"/>
    <tableColumn id="17" xr3:uid="{1BC74F1A-6171-444A-AE66-2BFB430F5EAE}" name="VK Print | Price Print" dataDxfId="307"/>
    <tableColumn id="18" xr3:uid="{DC765F7E-CDC3-4D44-ACE7-E2ACA2CD446B}" name="VK Campuslizenz | Institutional Price" dataDxfId="306"/>
    <tableColumn id="19" xr3:uid="{850B8F4C-79B1-4A4F-B0BF-E8C465433D85}" name="Open Access" dataDxfId="305"/>
    <tableColumn id="20" xr3:uid="{A8CF313D-AB80-4FBC-93CD-39443ACE3707}" name="Stichtag Open Access | Open Acces Deadline" dataDxfId="304"/>
    <tableColumn id="21" xr3:uid="{90124F3D-6DF8-479D-92A7-6721FF9CF9AB}" name="Link" dataDxfId="303"/>
  </tableColumns>
  <tableStyleInfo name="TableStyleMedium4"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87DC0CAF-8300-4224-B515-9518F4454319}" name="Tabelle35811121522263032" displayName="Tabelle35811121522263032" ref="B11:V22" totalsRowShown="0" headerRowDxfId="302" headerRowBorderDxfId="301" tableBorderDxfId="300" totalsRowBorderDxfId="299">
  <autoFilter ref="B11:V22" xr:uid="{87DC0CAF-8300-4224-B515-9518F4454319}"/>
  <tableColumns count="21">
    <tableColumn id="1" xr3:uid="{47017B4F-85BA-4C28-A310-C7196E7E7371}" name="TN Campuslizenz | Article No." dataDxfId="298"/>
    <tableColumn id="2" xr3:uid="{F291DDD0-2738-4FC1-9874-9E42977A8DAB}" name="ISBN eBook" dataDxfId="297"/>
    <tableColumn id="3" xr3:uid="{6164F2D4-0483-4CD6-B672-DF70A0933133}" name="EAN eBook" dataDxfId="296"/>
    <tableColumn id="4" xr3:uid="{277CF67A-E35A-4098-AC7A-ACCA8BA84D5B}" name="ISBN print" dataDxfId="295"/>
    <tableColumn id="5" xr3:uid="{DEF1AA6A-C415-4704-A1D1-24BFBDC753F0}" name="Titel | Title" dataDxfId="294"/>
    <tableColumn id="6" xr3:uid="{21622462-E1A4-44DA-8C37-BB89C8447A3C}" name="Untertitel | Subtitle" dataDxfId="293"/>
    <tableColumn id="7" xr3:uid="{D6CAA05D-8139-44C9-B5B9-ABE58A92D2C5}" name="Autor:innen | Author(s)" dataDxfId="292"/>
    <tableColumn id="8" xr3:uid="{BAF2B603-A336-48EC-8527-59E6C79BD8F9}" name="Herausgeber:innen | Editor(s)" dataDxfId="291"/>
    <tableColumn id="9" xr3:uid="{635856FE-3CB5-4779-9F1B-CE3F6E8855DD}" name="AuflagenNr.| Edition No." dataDxfId="290"/>
    <tableColumn id="10" xr3:uid="{603C59B0-CD1E-4999-923E-C6ABFFE43FAC}" name="Auflagenbez. | Edition" dataDxfId="289"/>
    <tableColumn id="11" xr3:uid="{9E77C6B3-3103-4FB4-B7A0-156EF2C7EE19}" name="Erscheinungsjahr | Publication Year" dataDxfId="288"/>
    <tableColumn id="12" xr3:uid="{C53613A5-EDE0-446E-88E7-44E7299CE343}" name="Erschienen | Publication Date" dataDxfId="287"/>
    <tableColumn id="13" xr3:uid="{E21F078E-D0F8-4F69-8828-4A553CBEB13F}" name="Erscheint | Planned Publication Date" dataDxfId="286"/>
    <tableColumn id="14" xr3:uid="{4996577D-5CFE-47BE-A882-75E3A2D54621}" name="Reihe | Series" dataDxfId="285"/>
    <tableColumn id="15" xr3:uid="{EFDAB801-5E24-4030-92C9-78DD71AAFAE9}" name="Bandnr. | Vol." dataDxfId="284"/>
    <tableColumn id="16" xr3:uid="{368962CF-4960-4A0C-8253-D17D0C6CAFC8}" name="Verlag | Publisher" dataDxfId="283"/>
    <tableColumn id="17" xr3:uid="{470833D1-AA70-41FA-9EF6-37ECA4CF64C6}" name="VK Print | Price Print" dataDxfId="282"/>
    <tableColumn id="18" xr3:uid="{A84D6951-4C3A-423F-9945-81F371D33C68}" name="VK Campuslizenz | Institutional Price" dataDxfId="281"/>
    <tableColumn id="19" xr3:uid="{DC1D7DC0-C8F9-43BC-B92B-B90917B588A8}" name="Open Access" dataDxfId="280"/>
    <tableColumn id="20" xr3:uid="{BE92F744-F10D-4DC1-883A-F1005B04865B}" name="Stichtag Open Access | Open Acces Deadline" dataDxfId="279"/>
    <tableColumn id="21" xr3:uid="{49BB584D-A913-43E4-BD6C-E0CD8FC75B81}" name="Link" dataDxfId="278"/>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CCBE1C6-B3B4-4400-A8DE-8F676C88B1F3}" name="Tabelle117" displayName="Tabelle117" ref="C10:I21" totalsRowShown="0" headerRowDxfId="1169" dataDxfId="1168">
  <autoFilter ref="C10:I21" xr:uid="{ACCBE1C6-B3B4-4400-A8DE-8F676C88B1F3}"/>
  <tableColumns count="7">
    <tableColumn id="1" xr3:uid="{639CF2E6-EEB8-4716-941C-9794A7C86864}" name="Pakettitel / package name" dataDxfId="1167"/>
    <tableColumn id="2" xr3:uid="{CCB864AE-4D4B-4202-B169-A4E25C0E1E58}" name="ISIL-Sigel" dataDxfId="1166"/>
    <tableColumn id="3" xr3:uid="{5474F261-8542-49DC-9EA3-3DA6EA81AE56}" name="ISIL-Sigel-Jahrgang / ISIL-Sigel-Year" dataDxfId="1165"/>
    <tableColumn id="4" xr3:uid="{58064A6F-5BB1-4AD2-AB9F-3DDC5959C30C}" name="Paket ISBN / package ISBN" dataDxfId="1164"/>
    <tableColumn id="5" xr3:uid="{DAF39EE3-89A7-455E-A38D-0B6CA153283E}" name="Anzahl der Titel / Number of titles" dataDxfId="1163"/>
    <tableColumn id="6" xr3:uid="{3C3C30D0-3570-442B-BC21-294550D9B371}" name="Paketpreis (inkl. MwSt.) / Package price (incl. VAT)" dataDxfId="1162">
      <calculatedColumnFormula>'Anglistik 2023'!G9</calculatedColumnFormula>
    </tableColumn>
    <tableColumn id="10" xr3:uid="{2D04BD00-D037-45C6-A2BE-A9AF31916AC0}" name="Paketpreis abzüglich Rabatt (inkl. MwSt.) / Package price minus discount (incl. VAT)" dataDxfId="1161">
      <calculatedColumnFormula>'Anglistik 2023'!G8</calculatedColumnFormula>
    </tableColumn>
  </tableColumns>
  <tableStyleInfo name="TableStyleMedium4"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18EEADEE-E1AA-44C8-96F8-6BCA48C3E749}" name="Tabelle361017" displayName="Tabelle361017" ref="B12:V20" totalsRowShown="0" headerRowDxfId="277" dataDxfId="275" headerRowBorderDxfId="276" tableBorderDxfId="274" totalsRowBorderDxfId="273">
  <autoFilter ref="B12:V20" xr:uid="{18EEADEE-E1AA-44C8-96F8-6BCA48C3E749}"/>
  <sortState xmlns:xlrd2="http://schemas.microsoft.com/office/spreadsheetml/2017/richdata2" ref="B13:V20">
    <sortCondition ref="F12:F20"/>
  </sortState>
  <tableColumns count="21">
    <tableColumn id="1" xr3:uid="{982DE2FA-EF71-4862-8D4C-DE1AC3509366}" name="TN Campuslizenz | Article No." dataDxfId="272"/>
    <tableColumn id="2" xr3:uid="{02FD879A-0F6B-40E2-A2E2-841870BA08B7}" name="ISBN eBook" dataDxfId="271"/>
    <tableColumn id="3" xr3:uid="{3F415A91-52AC-46BD-BECD-4900EE735855}" name="EAN eBook" dataDxfId="270"/>
    <tableColumn id="4" xr3:uid="{4C0349A4-32C5-47D3-BB73-52C933686A97}" name="ISBN print" dataDxfId="269"/>
    <tableColumn id="5" xr3:uid="{FE3FAAE0-FC8E-4EBE-B273-EEE2059C8DF0}" name="Titel | Title" dataDxfId="268"/>
    <tableColumn id="6" xr3:uid="{A0B607A8-02C2-43FC-A793-2824B734D1F1}" name="Untertitel | Subtitle" dataDxfId="267"/>
    <tableColumn id="7" xr3:uid="{6B97EC5B-EFEE-45B6-9F0F-07395A07FB01}" name="Autor:innen | Author(s)" dataDxfId="266"/>
    <tableColumn id="8" xr3:uid="{8117A1F1-16E9-4562-8235-46B0E779A06C}" name="Herausgeber:innen | Editor(s)" dataDxfId="265"/>
    <tableColumn id="9" xr3:uid="{E72090F4-82CA-4D06-A32D-51E51065E771}" name="AuflagenNr.| Edition No." dataDxfId="264"/>
    <tableColumn id="10" xr3:uid="{233CF493-90D0-4BA6-9DE7-F60C069C387F}" name="Auflagenbez. | Edition" dataDxfId="263"/>
    <tableColumn id="11" xr3:uid="{4A30FCF1-E4DF-49AF-9725-99B39B1AA839}" name="Erscheinungsjahr | Publication Year" dataDxfId="262"/>
    <tableColumn id="12" xr3:uid="{DF991CA9-ED5C-4635-AAD3-77720E7FAFE7}" name="Erschienen | Publication Date" dataDxfId="261"/>
    <tableColumn id="13" xr3:uid="{96ABD322-4878-4405-BA6A-F525EC2F3A1E}" name="Erscheint | Planned Publication Date" dataDxfId="260"/>
    <tableColumn id="14" xr3:uid="{E72DB799-1F2E-4A62-B8F5-120D104D50C0}" name="Reihe | Series" dataDxfId="259"/>
    <tableColumn id="15" xr3:uid="{AAF73312-8F41-4B35-A45A-EA7F5311F818}" name="Bandnr. | Vol." dataDxfId="258"/>
    <tableColumn id="16" xr3:uid="{482EDD5F-1A3F-468A-B146-A47F14920449}" name="Verlag | Publisher" dataDxfId="257"/>
    <tableColumn id="17" xr3:uid="{3F055A42-26DE-459C-93C0-562B1D0D1ADE}" name="VK Print | Price Print" dataDxfId="256"/>
    <tableColumn id="18" xr3:uid="{63D344DE-9E33-4756-9E2C-7EBAF2C9A86F}" name="VK Campuslizenz | Institutional Price" dataDxfId="255"/>
    <tableColumn id="19" xr3:uid="{7DBF6342-ABB3-4649-9491-E4578DBBDF35}" name="Open Access" dataDxfId="254"/>
    <tableColumn id="20" xr3:uid="{6658991C-301C-49B6-9375-0B2376E48BEB}" name="Stichtag Open Access | Open Acces Deadline" dataDxfId="253"/>
    <tableColumn id="21" xr3:uid="{B4859176-A3E2-4F0E-B53F-0561584511AE}" name="Link" dataDxfId="252"/>
  </tableColumns>
  <tableStyleInfo name="TableStyleMedium4"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CC79D0A5-B7BC-4C28-8D32-9B8BFC35B028}" name="Tabelle3581112152226303233" displayName="Tabelle3581112152226303233" ref="B11:V16" totalsRowShown="0" headerRowDxfId="251" headerRowBorderDxfId="250" tableBorderDxfId="249" totalsRowBorderDxfId="248">
  <autoFilter ref="B11:V16" xr:uid="{CC79D0A5-B7BC-4C28-8D32-9B8BFC35B028}"/>
  <tableColumns count="21">
    <tableColumn id="1" xr3:uid="{DF9F42A9-EE74-4C16-B59F-A9D9C646F142}" name="TN Campuslizenz | Article No." dataDxfId="247"/>
    <tableColumn id="2" xr3:uid="{AA28E359-53D8-40BB-BA7D-A4B67AB3F106}" name="ISBN eBook" dataDxfId="246"/>
    <tableColumn id="3" xr3:uid="{B21CF1CC-045C-4AE8-8C26-C15D3AC155D3}" name="EAN eBook" dataDxfId="245"/>
    <tableColumn id="4" xr3:uid="{F876BA8E-A5BD-4822-9E88-E0F6AA3B9EB0}" name="ISBN print" dataDxfId="244"/>
    <tableColumn id="5" xr3:uid="{841F4F1B-F44A-45E4-9E2B-10A4A1EBFC94}" name="Titel | Title" dataDxfId="243"/>
    <tableColumn id="6" xr3:uid="{29C2606F-2584-4110-8B8E-1B0680E98248}" name="Untertitel | Subtitle" dataDxfId="242"/>
    <tableColumn id="7" xr3:uid="{5F05D561-5383-40B7-935D-600C45013116}" name="Autor:innen | Author(s)" dataDxfId="241"/>
    <tableColumn id="8" xr3:uid="{CCD9A0B5-631F-4183-9522-2A4B9F9865C6}" name="Herausgeber:innen | Editor(s)" dataDxfId="240"/>
    <tableColumn id="9" xr3:uid="{16E49587-43FF-43B0-A1B4-89CCFE493F09}" name="AuflagenNr.| Edition No." dataDxfId="239"/>
    <tableColumn id="10" xr3:uid="{AF6503B9-3A42-4C02-A5C0-523ABAFF8C92}" name="Auflagenbez. | Edition" dataDxfId="238"/>
    <tableColumn id="11" xr3:uid="{20A7FD35-C6CC-4591-910C-1F3E2D4250AA}" name="Erscheinungsjahr | Publication Year" dataDxfId="237"/>
    <tableColumn id="12" xr3:uid="{B2400B76-45BA-4CB7-80DF-F5481AF2A60E}" name="Erschienen | Publication Date" dataDxfId="236"/>
    <tableColumn id="13" xr3:uid="{2FD601A5-DFC6-4FC1-A7F7-06F44FD37426}" name="Erscheint | Planned Publication Date" dataDxfId="235"/>
    <tableColumn id="14" xr3:uid="{0AF1ED3B-E6AB-4B0B-A9F0-CDFA0C664B7F}" name="Reihe | Series" dataDxfId="234"/>
    <tableColumn id="15" xr3:uid="{3B7D540F-190B-49D0-9786-AABDCD5F171B}" name="Bandnr. | Vol." dataDxfId="233"/>
    <tableColumn id="16" xr3:uid="{442780FE-FA27-44BB-84F8-A6B5A95484C8}" name="Verlag | Publisher" dataDxfId="232"/>
    <tableColumn id="17" xr3:uid="{FC88D4BB-720C-4F69-86E3-821FE3488344}" name="VK Print | Price Print" dataDxfId="231"/>
    <tableColumn id="18" xr3:uid="{05098716-7AF2-43A2-830D-8BB3BAACB271}" name="VK Campuslizenz | Institutional Price" dataDxfId="230"/>
    <tableColumn id="19" xr3:uid="{A939B751-1706-4B55-AAB3-89A3EA85D68F}" name="Open Access" dataDxfId="229"/>
    <tableColumn id="20" xr3:uid="{4CACA296-B2E5-4A5F-B65C-30833983C68E}" name="Stichtag Open Access | Open Acces Deadline" dataDxfId="228"/>
    <tableColumn id="21" xr3:uid="{A6C6F019-F45A-4AEF-ACD2-6339471ADB8E}" name="Link" dataDxfId="227"/>
  </tableColumns>
  <tableStyleInfo name="TableStyleMedium4"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988E0602-8DC7-4326-907D-3181CF61F9A0}" name="Tabelle358111215222630323334" displayName="Tabelle358111215222630323334" ref="B11:V21" totalsRowShown="0" headerRowDxfId="226" headerRowBorderDxfId="225" tableBorderDxfId="224" totalsRowBorderDxfId="223">
  <autoFilter ref="B11:V21" xr:uid="{988E0602-8DC7-4326-907D-3181CF61F9A0}"/>
  <tableColumns count="21">
    <tableColumn id="1" xr3:uid="{416A2A19-4619-4264-AA41-9734AF28CD38}" name="TN Campuslizenz | Article No." dataDxfId="222"/>
    <tableColumn id="2" xr3:uid="{5E524868-E8CF-4E3D-9F1C-8275A3E03FCB}" name="ISBN eBook" dataDxfId="221"/>
    <tableColumn id="3" xr3:uid="{C66CD1F4-D041-438A-A21C-011E7821A983}" name="EAN eBook" dataDxfId="220"/>
    <tableColumn id="4" xr3:uid="{5E3A1966-550B-4A00-BFD1-A8B723393228}" name="ISBN print" dataDxfId="219"/>
    <tableColumn id="5" xr3:uid="{CE95450F-5552-4FCD-86FF-47258CD86E29}" name="Titel | Title" dataDxfId="218"/>
    <tableColumn id="6" xr3:uid="{A80E994D-8D12-4A9C-B141-11218D9F85BD}" name="Untertitel | Subtitle" dataDxfId="217"/>
    <tableColumn id="7" xr3:uid="{282BE56C-D5EB-43FD-BC67-000678189E87}" name="Autor:innen | Author(s)" dataDxfId="216"/>
    <tableColumn id="8" xr3:uid="{8499084B-77B3-42C9-A018-18F5D7F313FC}" name="Herausgeber:innen | Editor(s)" dataDxfId="215"/>
    <tableColumn id="9" xr3:uid="{C7538F8A-43AA-47D6-B512-7DCE95C8518A}" name="AuflagenNr.| Edition No." dataDxfId="214"/>
    <tableColumn id="10" xr3:uid="{30C465D1-7080-425C-A588-430A16E3E67C}" name="Auflagenbez. | Edition" dataDxfId="213"/>
    <tableColumn id="11" xr3:uid="{DCE6DD82-44F9-4E27-8E8A-93B9BFEAAE57}" name="Erscheinungsjahr | Publication Year" dataDxfId="212"/>
    <tableColumn id="12" xr3:uid="{4F460BC1-621F-41E8-B6D8-22F695385AA7}" name="Erschienen | Publication Date" dataDxfId="211"/>
    <tableColumn id="13" xr3:uid="{98D34D82-8872-4FF2-A5CA-4AD09520BDEC}" name="Erscheint | Planned Publication Date" dataDxfId="210"/>
    <tableColumn id="14" xr3:uid="{5D412CC0-03DF-4DB2-AAB4-D0AE1F7754CC}" name="Reihe | Series" dataDxfId="209"/>
    <tableColumn id="15" xr3:uid="{3071EE76-D5B9-4B50-AE65-36ABA38FB585}" name="Bandnr. | Vol." dataDxfId="208"/>
    <tableColumn id="16" xr3:uid="{354D153F-0029-4E8B-988F-A685548F6EB9}" name="Verlag | Publisher" dataDxfId="207"/>
    <tableColumn id="17" xr3:uid="{6F9E84F7-B958-4CC3-85A5-481B45FA7898}" name="VK Print | Price Print" dataDxfId="206"/>
    <tableColumn id="18" xr3:uid="{1085A406-DFAF-4267-A48E-839D4586122E}" name="VK Campuslizenz | Institutional Price" dataDxfId="205"/>
    <tableColumn id="19" xr3:uid="{271BA005-D0DE-4DA3-9F69-8C8D4E381C73}" name="Open Access" dataDxfId="204"/>
    <tableColumn id="20" xr3:uid="{B4AFED6B-34E1-40B1-A196-1145B7DB3944}" name="Stichtag Open Access | Open Acces Deadline" dataDxfId="203"/>
    <tableColumn id="21" xr3:uid="{4168B7EF-9202-4385-8DAD-40357F4B5DD4}" name="Link" dataDxfId="202"/>
  </tableColumns>
  <tableStyleInfo name="TableStyleMedium4"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CFD64166-2681-4F42-8434-E58C30F90976}" name="Tabelle361015" displayName="Tabelle361015" ref="B12:V19" totalsRowShown="0" headerRowDxfId="201" dataDxfId="199" headerRowBorderDxfId="200" tableBorderDxfId="198" totalsRowBorderDxfId="197">
  <autoFilter ref="B12:V19" xr:uid="{CFD64166-2681-4F42-8434-E58C30F90976}"/>
  <sortState xmlns:xlrd2="http://schemas.microsoft.com/office/spreadsheetml/2017/richdata2" ref="B13:V20">
    <sortCondition ref="F12:F20"/>
  </sortState>
  <tableColumns count="21">
    <tableColumn id="1" xr3:uid="{5BC4BE39-2616-40B7-87E7-50A0FFEAACB7}" name="TN Campuslizenz | Article No." dataDxfId="196"/>
    <tableColumn id="2" xr3:uid="{CC88BECE-C87F-426F-90FF-331698750F7E}" name="ISBN eBook" dataDxfId="195"/>
    <tableColumn id="3" xr3:uid="{9D9AE261-9C66-46FA-9816-DF95C4FD7547}" name="EAN eBook" dataDxfId="194"/>
    <tableColumn id="4" xr3:uid="{F04E0804-9CA0-4C83-A41C-56C21B8DDC65}" name="ISBN print" dataDxfId="193"/>
    <tableColumn id="5" xr3:uid="{93F23AC5-F475-4BCF-95C7-8EB04D685798}" name="Titel | Title" dataDxfId="192"/>
    <tableColumn id="6" xr3:uid="{2A882C83-DDBE-4A0C-9097-E7813581C908}" name="Untertitel | Subtitle" dataDxfId="191"/>
    <tableColumn id="7" xr3:uid="{B82F6939-BE83-4C9F-AE61-146335B22D4F}" name="Autor:innen | Author(s)" dataDxfId="190"/>
    <tableColumn id="8" xr3:uid="{842BE1F1-1FC4-4A10-B9D8-FE1AF58410D8}" name="Herausgeber:innen | Editor(s)" dataDxfId="189"/>
    <tableColumn id="9" xr3:uid="{4F9CA12D-DE52-4B8E-B17D-29755AD4A055}" name="AuflagenNr.| Edition No." dataDxfId="188"/>
    <tableColumn id="10" xr3:uid="{DDFF6C46-8CEE-4A05-8EA7-3FC6B09590E9}" name="Auflagenbez. | Edition" dataDxfId="187"/>
    <tableColumn id="11" xr3:uid="{7D657914-293C-4476-83EB-8C54C2B2C763}" name="Erscheinungsjahr | Publication Year" dataDxfId="186"/>
    <tableColumn id="12" xr3:uid="{6EC93D93-9592-401A-A5BA-A9434EF12069}" name="Erschienen | Publication Date" dataDxfId="185"/>
    <tableColumn id="13" xr3:uid="{8FDE290A-9AFA-4B2E-9358-DD0FA25FA3F1}" name="Erscheint | Planned Publication Date" dataDxfId="184"/>
    <tableColumn id="14" xr3:uid="{0B525D60-25F4-48AF-B827-58A73E25D3C0}" name="Reihe | Series" dataDxfId="183"/>
    <tableColumn id="15" xr3:uid="{9433705B-966B-4397-B0EA-FF98B80F6F93}" name="Bandnr. | Vol." dataDxfId="182"/>
    <tableColumn id="16" xr3:uid="{448ED159-BB70-4368-91CC-99885C864376}" name="Verlag | Publisher" dataDxfId="181"/>
    <tableColumn id="17" xr3:uid="{B0D2A129-AED5-4408-BB00-D1FCC5BD1DA3}" name="VK Print | Price Print" dataDxfId="180"/>
    <tableColumn id="18" xr3:uid="{9852343F-B035-4600-88E9-852249848427}" name="VK Campuslizenz | Institutional Price" dataDxfId="179"/>
    <tableColumn id="19" xr3:uid="{5CC69426-5D19-48CF-825A-387B300184A3}" name="Open Access" dataDxfId="178"/>
    <tableColumn id="20" xr3:uid="{A50AECF3-2DF3-46A5-BEAF-FDD86A2F864C}" name="Stichtag Open Access | Open Acces Deadline" dataDxfId="177"/>
    <tableColumn id="21" xr3:uid="{B3A99A05-180D-42EA-A89F-E9C212AF86F1}" name="Link" dataDxfId="176"/>
  </tableColumns>
  <tableStyleInfo name="TableStyleMedium4"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DD54ED5C-32B4-40A9-AF76-697D06125EF3}" name="Tabelle35811121522263032333435" displayName="Tabelle35811121522263032333435" ref="B11:V18" totalsRowShown="0" headerRowDxfId="175" headerRowBorderDxfId="174" tableBorderDxfId="173" totalsRowBorderDxfId="172">
  <autoFilter ref="B11:V18" xr:uid="{DD54ED5C-32B4-40A9-AF76-697D06125EF3}"/>
  <tableColumns count="21">
    <tableColumn id="1" xr3:uid="{564F2B3B-BE50-4082-9A64-0F33B3216C19}" name="TN Campuslizenz | Article No." dataDxfId="171"/>
    <tableColumn id="2" xr3:uid="{1D3B963E-5A0F-4DEE-AC3D-061D0A5FA1C5}" name="ISBN eBook" dataDxfId="170"/>
    <tableColumn id="3" xr3:uid="{9E695C46-20CE-481C-8912-E3DBED1CA2A0}" name="EAN eBook" dataDxfId="169"/>
    <tableColumn id="4" xr3:uid="{3338265B-3774-4D76-8C46-89819ADD7D3F}" name="ISBN print" dataDxfId="168"/>
    <tableColumn id="5" xr3:uid="{7EB79649-AA17-40AA-9977-A14FEDEF3F52}" name="Titel | Title" dataDxfId="167"/>
    <tableColumn id="6" xr3:uid="{B33C4E83-510A-43DB-BF2E-5D7A0B2DE0F5}" name="Untertitel | Subtitle" dataDxfId="166"/>
    <tableColumn id="7" xr3:uid="{B0C45118-2395-4EC0-B811-29A01C30EEC1}" name="Autor:innen | Author(s)" dataDxfId="165"/>
    <tableColumn id="8" xr3:uid="{05E8DB57-5880-4FCF-BC1A-904D6FB1145B}" name="Herausgeber:innen | Editor(s)" dataDxfId="164"/>
    <tableColumn id="9" xr3:uid="{0D0D37F6-4A51-4A9B-9A51-E985461D0F56}" name="AuflagenNr.| Edition No." dataDxfId="163"/>
    <tableColumn id="10" xr3:uid="{D1A23BFE-14D5-464E-BA48-E6DC315FDCAF}" name="Auflagenbez. | Edition" dataDxfId="162"/>
    <tableColumn id="11" xr3:uid="{9298B718-9DD5-4ED6-B6D4-39FF898D383E}" name="Erscheinungsjahr | Publication Year" dataDxfId="161"/>
    <tableColumn id="12" xr3:uid="{9FD0A0D4-7EFE-45EF-BB04-0DDA0B6D36BF}" name="Erschienen | Publication Date" dataDxfId="160"/>
    <tableColumn id="13" xr3:uid="{BC050329-0FA5-44F7-958E-874F221C92D7}" name="Erscheint | Planned Publication Date" dataDxfId="159"/>
    <tableColumn id="14" xr3:uid="{99F22AE9-BBDE-4F01-9E37-2D9014AAE69C}" name="Reihe | Series" dataDxfId="158"/>
    <tableColumn id="15" xr3:uid="{71AD3456-AA07-470C-94D4-7E83DF7851D1}" name="Bandnr. | Vol." dataDxfId="157"/>
    <tableColumn id="16" xr3:uid="{6471C19C-69A8-412A-8441-8F09B9FFE159}" name="Verlag | Publisher" dataDxfId="156"/>
    <tableColumn id="17" xr3:uid="{44BFF5AB-0246-470D-9FFF-FA8AF31C3234}" name="VK Print | Price Print" dataDxfId="155"/>
    <tableColumn id="18" xr3:uid="{2916A86F-4792-4533-9C26-601AE95CD11B}" name="VK Campuslizenz | Institutional Price" dataDxfId="154"/>
    <tableColumn id="19" xr3:uid="{ED9530D2-09B1-4297-90AB-EE0E17D8BAF3}" name="Open Access" dataDxfId="153"/>
    <tableColumn id="20" xr3:uid="{BC3ED9FB-1893-4BEB-9574-8B06956358A9}" name="Stichtag Open Access | Open Acces Deadline" dataDxfId="152"/>
    <tableColumn id="21" xr3:uid="{CA67EDC3-3FF0-4853-9248-DE66C46D8F3B}" name="Link" dataDxfId="151"/>
  </tableColumns>
  <tableStyleInfo name="TableStyleMedium4"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91658086-0C32-4888-8E65-6C59EFDE1932}" name="Tabelle3581112152226303233343536" displayName="Tabelle3581112152226303233343536" ref="B12:V25" totalsRowShown="0" headerRowDxfId="150" headerRowBorderDxfId="149" tableBorderDxfId="148" totalsRowBorderDxfId="147">
  <autoFilter ref="B12:V25" xr:uid="{91658086-0C32-4888-8E65-6C59EFDE1932}"/>
  <tableColumns count="21">
    <tableColumn id="1" xr3:uid="{F16A331D-DC85-412D-B953-2C52AF113002}" name="TN Campuslizenz | Article No." dataDxfId="146"/>
    <tableColumn id="2" xr3:uid="{84D824C2-D84B-493E-AAF1-E6642B878A57}" name="ISBN eBook" dataDxfId="145"/>
    <tableColumn id="3" xr3:uid="{BBEB4BB7-07C6-4F4F-969B-9ED3470567BA}" name="EAN eBook" dataDxfId="144"/>
    <tableColumn id="4" xr3:uid="{BFDFA9F5-9FBF-4555-BA3E-D6B68503EE7F}" name="ISBN print" dataDxfId="143"/>
    <tableColumn id="5" xr3:uid="{8AB7A3D8-5E5D-499A-8C63-ABCC3A31EA28}" name="Titel | Title" dataDxfId="142"/>
    <tableColumn id="6" xr3:uid="{CD033B64-EF03-4F3D-95EC-5B0B69CE9B6D}" name="Untertitel | Subtitle" dataDxfId="141"/>
    <tableColumn id="7" xr3:uid="{2B67D668-48B2-4855-96B6-97E712EC6E36}" name="Autor:innen | Author(s)" dataDxfId="140"/>
    <tableColumn id="8" xr3:uid="{42D352F1-3617-47AE-A4BE-F8F249857313}" name="Herausgeber:innen | Editor(s)" dataDxfId="139"/>
    <tableColumn id="9" xr3:uid="{95269F2E-86E0-4A2A-B0B8-0023DD9DE003}" name="AuflagenNr.| Edition No." dataDxfId="138"/>
    <tableColumn id="10" xr3:uid="{858B0765-0EED-4705-94F0-87E2F26282B2}" name="Auflagenbez. | Edition" dataDxfId="137"/>
    <tableColumn id="11" xr3:uid="{28D69890-860F-4F95-8E15-41A2E025A2BC}" name="Erscheinungsjahr | Publication Year" dataDxfId="136"/>
    <tableColumn id="12" xr3:uid="{964EA5B2-1B2D-486C-9972-3978D0ED4048}" name="Erschienen | Publication Date" dataDxfId="135"/>
    <tableColumn id="13" xr3:uid="{F6A433B8-F41D-4E8C-9578-4E0E4774A119}" name="Erscheint | Planned Publication Date" dataDxfId="134"/>
    <tableColumn id="14" xr3:uid="{E247D3A3-4DC4-481F-BFA5-0538541A3FEB}" name="Reihe | Series" dataDxfId="133"/>
    <tableColumn id="15" xr3:uid="{C385B7AF-C71D-4D61-877F-BBC6B9F7F657}" name="Bandnr. | Vol." dataDxfId="132"/>
    <tableColumn id="16" xr3:uid="{1546E981-F95A-4C2F-93B0-17357BDFC480}" name="Verlag | Publisher" dataDxfId="131"/>
    <tableColumn id="17" xr3:uid="{217A086A-D5B7-45EC-9890-85135C258062}" name="VK Print | Price Print" dataDxfId="130"/>
    <tableColumn id="18" xr3:uid="{51993774-C102-46B5-A71E-4C299B28285C}" name="VK Campuslizenz | Institutional Price" dataDxfId="129"/>
    <tableColumn id="19" xr3:uid="{2ADA783C-3B69-445A-8F2A-A3667FA00839}" name="Open Access" dataDxfId="128"/>
    <tableColumn id="20" xr3:uid="{B73046FF-DA68-435A-8100-B599BA54E1C0}" name="Stichtag Open Access | Open Acces Deadline" dataDxfId="127"/>
    <tableColumn id="21" xr3:uid="{54685419-B0E7-4FE3-9E93-29400827E9EB}" name="Link" dataDxfId="126"/>
  </tableColumns>
  <tableStyleInfo name="TableStyleMedium4"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2AAEC595-D898-413F-BC7A-7B4AE30C401D}" name="Tabelle3581112152226303233343537" displayName="Tabelle3581112152226303233343537" ref="B11:V19" totalsRowShown="0" headerRowDxfId="125" headerRowBorderDxfId="124" tableBorderDxfId="123" totalsRowBorderDxfId="122">
  <autoFilter ref="B11:V19" xr:uid="{2AAEC595-D898-413F-BC7A-7B4AE30C401D}"/>
  <tableColumns count="21">
    <tableColumn id="1" xr3:uid="{E2B73FE3-225A-4AE8-A727-35414763C03C}" name="TN Campuslizenz | Article No." dataDxfId="121"/>
    <tableColumn id="2" xr3:uid="{A4D6F6A6-853E-4101-BDAF-502FCEC63515}" name="ISBN eBook" dataDxfId="120"/>
    <tableColumn id="3" xr3:uid="{CF0C23ED-436F-48B0-91B9-E5C4018F524D}" name="EAN eBook" dataDxfId="119"/>
    <tableColumn id="4" xr3:uid="{AE6212D8-CACB-44BE-A87E-682A44F3323F}" name="ISBN print" dataDxfId="118"/>
    <tableColumn id="5" xr3:uid="{37DECFAF-7603-45C3-94B7-A2F850351AE0}" name="Titel | Title" dataDxfId="117"/>
    <tableColumn id="6" xr3:uid="{BDD07B3E-137B-4389-8D3A-F13EF0074B52}" name="Untertitel | Subtitle" dataDxfId="116"/>
    <tableColumn id="7" xr3:uid="{A0B84098-CE4C-4DE0-8B91-D4A91E7D5F90}" name="Autor:innen | Author(s)" dataDxfId="115"/>
    <tableColumn id="8" xr3:uid="{712038BF-E8F2-43A8-9DEE-A5AFC7912B87}" name="Herausgeber:innen | Editor(s)" dataDxfId="114"/>
    <tableColumn id="9" xr3:uid="{C4FBE70C-315C-4E92-96BB-254CF7A9C918}" name="AuflagenNr.| Edition No." dataDxfId="113"/>
    <tableColumn id="10" xr3:uid="{E714904D-D098-46BD-8DAA-88E28504D392}" name="Auflagenbez. | Edition" dataDxfId="112"/>
    <tableColumn id="11" xr3:uid="{43E90D94-9DA2-49FA-A421-7F3F3A5E9274}" name="Erscheinungsjahr | Publication Year" dataDxfId="111"/>
    <tableColumn id="12" xr3:uid="{730B4408-3410-4F52-A12F-EC72A0B38A9D}" name="Erschienen | Publication Date" dataDxfId="110"/>
    <tableColumn id="13" xr3:uid="{3B9755B3-E013-4B77-BFC0-077A4CFBEF94}" name="Erscheint | Planned Publication Date" dataDxfId="109"/>
    <tableColumn id="14" xr3:uid="{24CCE094-0730-4A3B-860F-7034982A6961}" name="Reihe | Series" dataDxfId="108"/>
    <tableColumn id="15" xr3:uid="{364CDFF5-FF3A-4593-9323-25B7E2CBACA7}" name="Bandnr. | Vol." dataDxfId="107"/>
    <tableColumn id="16" xr3:uid="{255CCD68-8E96-4643-AFCE-0F4FB4C85743}" name="Verlag | Publisher" dataDxfId="106"/>
    <tableColumn id="17" xr3:uid="{844FBBFC-1090-4280-84D7-9974A4DA489B}" name="VK Print | Price Print" dataDxfId="105"/>
    <tableColumn id="18" xr3:uid="{0CC51AC9-A362-436F-B138-A1A7EAC47AD6}" name="VK Campuslizenz | Institutional Price" dataDxfId="104"/>
    <tableColumn id="19" xr3:uid="{2062F143-3638-4A19-AEAB-23406BD1663F}" name="Open Access" dataDxfId="103"/>
    <tableColumn id="20" xr3:uid="{0E7B90AE-16CE-44EE-B1B4-1BBCE2C18A4D}" name="Stichtag Open Access | Open Acces Deadline" dataDxfId="102"/>
    <tableColumn id="21" xr3:uid="{624F282F-7F2A-4A80-8B2C-EBF32467A4C0}" name="Link" dataDxfId="101"/>
  </tableColumns>
  <tableStyleInfo name="TableStyleMedium4"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57AA713A-D495-4512-BAE8-9C0345794AE6}" name="Tabelle361016" displayName="Tabelle361016" ref="B12:V27" totalsRowShown="0" headerRowDxfId="100" dataDxfId="98" headerRowBorderDxfId="99" tableBorderDxfId="97" totalsRowBorderDxfId="96">
  <autoFilter ref="B12:V27" xr:uid="{57AA713A-D495-4512-BAE8-9C0345794AE6}"/>
  <sortState xmlns:xlrd2="http://schemas.microsoft.com/office/spreadsheetml/2017/richdata2" ref="B13:V27">
    <sortCondition ref="F12:F27"/>
  </sortState>
  <tableColumns count="21">
    <tableColumn id="1" xr3:uid="{6D252C34-2BBF-4AA5-B353-52FDB0E8AE5A}" name="TN Campuslizenz | Article No." dataDxfId="95"/>
    <tableColumn id="2" xr3:uid="{FF101D80-661D-4BFB-A686-39AEA77BC2CD}" name="ISBN eBook" dataDxfId="94"/>
    <tableColumn id="3" xr3:uid="{4AC74514-01E3-4155-995D-5F8A910CB1C8}" name="EAN eBook" dataDxfId="93"/>
    <tableColumn id="4" xr3:uid="{EDB13D3D-875C-430D-A0DB-43E37901D503}" name="ISBN print" dataDxfId="92"/>
    <tableColumn id="5" xr3:uid="{BA63A50E-6B34-40BC-8644-30BDD0DD6CBC}" name="Titel | Title" dataDxfId="91"/>
    <tableColumn id="6" xr3:uid="{D2D153B0-201D-46F4-95FF-4BB132AA0686}" name="Untertitel | Subtitle" dataDxfId="90"/>
    <tableColumn id="7" xr3:uid="{D8C4A428-3331-4005-BE47-13C2E6F159AB}" name="Autor:innen | Author(s)" dataDxfId="89"/>
    <tableColumn id="8" xr3:uid="{DB4958D7-EBC8-4CE5-940E-461F69FDB97B}" name="Herausgeber:innen | Editor(s)" dataDxfId="88"/>
    <tableColumn id="9" xr3:uid="{213FCCA6-66C3-46DF-BE51-C52396D7B370}" name="AuflagenNr.| Edition No." dataDxfId="87"/>
    <tableColumn id="10" xr3:uid="{F86CE633-8E3B-4892-90EC-1D533F839557}" name="Auflagenbez. | Edition" dataDxfId="86"/>
    <tableColumn id="11" xr3:uid="{CD25A1A2-828C-475C-A9D8-A853C869CFC7}" name="Erscheinungsjahr | Publication Year" dataDxfId="85"/>
    <tableColumn id="12" xr3:uid="{067C87A5-AB51-47A6-B1B9-D9ADE584570D}" name="Erschienen | Publication Date" dataDxfId="84"/>
    <tableColumn id="13" xr3:uid="{9B3D44F7-8EC1-4068-BD3D-C04E44B79E24}" name="Erscheint | Planned Publication Date" dataDxfId="83"/>
    <tableColumn id="14" xr3:uid="{473C160F-7EB3-42B0-96A8-015991956382}" name="Reihe | Series" dataDxfId="82"/>
    <tableColumn id="15" xr3:uid="{76E8215B-9F03-449D-9F8F-DB0C2B7D097F}" name="Bandnr. | Vol." dataDxfId="81"/>
    <tableColumn id="16" xr3:uid="{81CE33C2-3A1A-4AC4-8956-B4BBAC228EC8}" name="Verlag | Publisher" dataDxfId="80"/>
    <tableColumn id="17" xr3:uid="{35FEFD1C-194F-4319-BFBD-CF37E4CA4509}" name="VK Print | Price Print" dataDxfId="79"/>
    <tableColumn id="18" xr3:uid="{5C4C0E8B-DEBC-4ED8-9C7D-6D7C60751086}" name="VK Campuslizenz | Institutional Price" dataDxfId="78"/>
    <tableColumn id="19" xr3:uid="{4F56ABB7-07DB-4090-9100-5248B149CD7E}" name="Open Access" dataDxfId="77"/>
    <tableColumn id="20" xr3:uid="{4C9BE26D-137B-49C9-AD25-20900EDD0D26}" name="Stichtag Open Access | Open Acces Deadline" dataDxfId="76"/>
    <tableColumn id="21" xr3:uid="{5D8B6F9F-4317-40CD-910F-4D759D4387D6}" name="Link" dataDxfId="75"/>
  </tableColumns>
  <tableStyleInfo name="TableStyleMedium4"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95A8B835-7F9D-418D-8059-F820221766F0}" name="Tabelle358111215222630323334353638" displayName="Tabelle358111215222630323334353638" ref="B12:V30" totalsRowShown="0" headerRowDxfId="74" headerRowBorderDxfId="73" tableBorderDxfId="72" totalsRowBorderDxfId="71">
  <autoFilter ref="B12:V30" xr:uid="{95A8B835-7F9D-418D-8059-F820221766F0}"/>
  <tableColumns count="21">
    <tableColumn id="1" xr3:uid="{A12CB416-2BDA-49F7-ACC5-5D676E548ED6}" name="TN Campuslizenz | Article No." dataDxfId="70"/>
    <tableColumn id="2" xr3:uid="{E0A64F0E-3891-4E3A-B4D8-1FE3BB4234C2}" name="ISBN eBook" dataDxfId="69"/>
    <tableColumn id="3" xr3:uid="{76EABDD7-DAAE-401E-ACE5-3251D9DBA23C}" name="EAN eBook" dataDxfId="68"/>
    <tableColumn id="4" xr3:uid="{CD342CEF-FB64-4492-A91F-62A1811C0FCE}" name="ISBN print" dataDxfId="67"/>
    <tableColumn id="5" xr3:uid="{219492F6-1B30-4217-A2FF-CEF02E00C467}" name="Titel | Title" dataDxfId="66"/>
    <tableColumn id="6" xr3:uid="{8D2AF12B-29D4-4B57-8472-E90F5CD0D150}" name="Untertitel | Subtitle" dataDxfId="65"/>
    <tableColumn id="7" xr3:uid="{C67064CE-2216-4EF4-A095-9B67BAEF7DA3}" name="Autor:innen | Author(s)" dataDxfId="64"/>
    <tableColumn id="8" xr3:uid="{34C16525-8CC0-4DBB-9FA5-2EF6F9CAB79A}" name="Herausgeber:innen | Editor(s)" dataDxfId="63"/>
    <tableColumn id="9" xr3:uid="{B6AFF7A0-7EBB-49C6-82E2-621C58C5DE80}" name="AuflagenNr.| Edition No." dataDxfId="62"/>
    <tableColumn id="10" xr3:uid="{923DE4F5-0BF3-4506-883F-8C5F00E93C11}" name="Auflagenbez. | Edition" dataDxfId="61"/>
    <tableColumn id="11" xr3:uid="{503841E3-8EA2-499C-B236-F12A0E374C4F}" name="Erscheinungsjahr | Publication Year" dataDxfId="60"/>
    <tableColumn id="12" xr3:uid="{178DD327-313C-4632-B707-39C511AA4C17}" name="Erschienen | Publication Date" dataDxfId="59"/>
    <tableColumn id="13" xr3:uid="{39687751-FDAD-49CE-8D2B-85600BDE298F}" name="Erscheint | Planned Publication Date" dataDxfId="58"/>
    <tableColumn id="14" xr3:uid="{77EF9E66-DA50-44E0-A64A-A97AF0527E35}" name="Reihe | Series" dataDxfId="57"/>
    <tableColumn id="15" xr3:uid="{92CDA9E6-F849-469A-B16F-63096848A106}" name="Bandnr. | Vol." dataDxfId="56"/>
    <tableColumn id="16" xr3:uid="{737DC345-301F-4380-9D3D-B1A43EC2DA48}" name="Verlag | Publisher" dataDxfId="55"/>
    <tableColumn id="17" xr3:uid="{8752BFAB-2E55-4A15-92AF-A29C6F11AB2A}" name="VK Print | Price Print" dataDxfId="54"/>
    <tableColumn id="18" xr3:uid="{10D83794-F4BF-4391-B236-FE59656D9745}" name="VK Campuslizenz | Institutional Price" dataDxfId="53"/>
    <tableColumn id="19" xr3:uid="{D6EFA849-B02A-4A2D-ACE0-4D5834CB4CF9}" name="Open Access" dataDxfId="52"/>
    <tableColumn id="20" xr3:uid="{3A8069C7-FBEB-4A10-BBBA-39743BB3BC1A}" name="Stichtag Open Access | Open Acces Deadline" dataDxfId="51"/>
    <tableColumn id="21" xr3:uid="{6143E9E9-74DF-4F5A-A266-D14C591034C3}" name="Link" dataDxfId="50"/>
  </tableColumns>
  <tableStyleInfo name="TableStyleMedium4"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B3885469-450E-4DEA-98AB-2BF963C1F582}" name="Tabelle35811121522263032333435363839" displayName="Tabelle35811121522263032333435363839" ref="B12:V44" totalsRowShown="0" headerRowDxfId="49" headerRowBorderDxfId="48" tableBorderDxfId="47" totalsRowBorderDxfId="46">
  <autoFilter ref="B12:V44" xr:uid="{B3885469-450E-4DEA-98AB-2BF963C1F582}"/>
  <tableColumns count="21">
    <tableColumn id="1" xr3:uid="{94F9C954-1CAD-4463-902E-042C666761D5}" name="TN Campuslizenz | Article No." dataDxfId="45"/>
    <tableColumn id="2" xr3:uid="{3ED89B04-B858-429E-8C1A-2D1574C79FA4}" name="ISBN eBook" dataDxfId="44"/>
    <tableColumn id="3" xr3:uid="{F8FEE4D5-9013-45A7-B6C6-42D1BE2220EC}" name="EAN eBook" dataDxfId="43"/>
    <tableColumn id="4" xr3:uid="{C5BA39BB-4939-42A4-B578-21D5C815F15F}" name="ISBN print" dataDxfId="42"/>
    <tableColumn id="5" xr3:uid="{959277ED-2E16-4AC8-9D1E-A8B1857A6789}" name="Titel | Title" dataDxfId="41"/>
    <tableColumn id="6" xr3:uid="{09E99191-DB32-4E51-8D29-305678474C4B}" name="Untertitel | Subtitle" dataDxfId="40"/>
    <tableColumn id="7" xr3:uid="{3E8DDDB4-EEFE-49FA-8CA9-E025A71BEE3F}" name="Autor:innen | Author(s)" dataDxfId="39"/>
    <tableColumn id="8" xr3:uid="{DA0C3F19-0D2B-4868-B48B-4D1A24123540}" name="Herausgeber:innen | Editor(s)" dataDxfId="38"/>
    <tableColumn id="9" xr3:uid="{421C5B59-85E7-496C-8A25-F72F258092D0}" name="AuflagenNr.| Edition No." dataDxfId="37"/>
    <tableColumn id="10" xr3:uid="{0D7E0398-6E04-40BC-BBF7-047FB060FD74}" name="Auflagenbez. | Edition" dataDxfId="36"/>
    <tableColumn id="11" xr3:uid="{15C80829-1F7C-4B74-9F0D-B8AE50B07974}" name="Erscheinungsjahr | Publication Year" dataDxfId="35"/>
    <tableColumn id="12" xr3:uid="{9DD19793-3E2F-45AF-AF58-54E7FB8A32D5}" name="Erschienen | Publication Date" dataDxfId="34"/>
    <tableColumn id="13" xr3:uid="{AAC1F62A-0189-4438-A72F-D01C8BD31B6B}" name="Erscheint | Planned Publication Date" dataDxfId="33"/>
    <tableColumn id="14" xr3:uid="{BB7E6287-C957-43D9-845C-DFCA8B53B279}" name="Reihe | Series" dataDxfId="32"/>
    <tableColumn id="15" xr3:uid="{5E82FF31-4F12-40C2-8478-DE0434328DCD}" name="Bandnr. | Vol." dataDxfId="31"/>
    <tableColumn id="16" xr3:uid="{6CD8F7A8-DFFB-4982-A0B4-917A76EEA02A}" name="Verlag | Publisher" dataDxfId="30"/>
    <tableColumn id="17" xr3:uid="{2FD83C80-64FB-44BA-8714-BA9A84534E99}" name="VK Print | Price Print" dataDxfId="29"/>
    <tableColumn id="18" xr3:uid="{9CF2F12D-DC77-48A2-A15F-AB6139EA9063}" name="VK Campuslizenz | Institutional Price" dataDxfId="28"/>
    <tableColumn id="19" xr3:uid="{18F1E936-8517-4093-9684-05E924BA4DC5}" name="Open Access" dataDxfId="27"/>
    <tableColumn id="20" xr3:uid="{8ED32A8D-5B0E-4568-9ECC-72CE4A5471A0}" name="Stichtag Open Access | Open Acces Deadline" dataDxfId="26"/>
    <tableColumn id="21" xr3:uid="{946A167B-357D-4914-92FF-B22E616C554C}" name="Link" dataDxfId="25"/>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FBAA9086-9C19-4302-96B6-C53BFDD0A7BD}" name="Tabelle3641" displayName="Tabelle3641" ref="B12:V21" totalsRowShown="0" headerRowDxfId="1160" dataDxfId="1158" headerRowBorderDxfId="1159" tableBorderDxfId="1157" totalsRowBorderDxfId="1156">
  <autoFilter ref="B12:V21" xr:uid="{FBAA9086-9C19-4302-96B6-C53BFDD0A7BD}"/>
  <sortState xmlns:xlrd2="http://schemas.microsoft.com/office/spreadsheetml/2017/richdata2" ref="B13:V22">
    <sortCondition ref="F12:F22"/>
  </sortState>
  <tableColumns count="21">
    <tableColumn id="1" xr3:uid="{73211864-404D-4478-AFC9-770027C4E916}" name="TN Campuslizenz | Article No." dataDxfId="1155"/>
    <tableColumn id="2" xr3:uid="{4D0BCE98-1442-42DF-8B66-2972B1CAE2A2}" name="ISBN eBook" dataDxfId="1154"/>
    <tableColumn id="3" xr3:uid="{BE072685-85E8-4274-9672-B4904F08397E}" name="EAN eBook" dataDxfId="1153"/>
    <tableColumn id="4" xr3:uid="{10195F70-4F0B-4F34-908A-933103B653F5}" name="ISBN print" dataDxfId="1152"/>
    <tableColumn id="5" xr3:uid="{32F9DFFC-68A7-4DDC-943D-DC5DE9CEFB5B}" name="Titel | Title" dataDxfId="1151"/>
    <tableColumn id="6" xr3:uid="{A9D06711-37ED-49E8-8281-B73390B8CDDD}" name="Untertitel | Subtitle" dataDxfId="1150"/>
    <tableColumn id="7" xr3:uid="{AFE732AE-F08D-4DEA-B6AE-C6098C72C450}" name="Autor:innen | Author(s)" dataDxfId="1149"/>
    <tableColumn id="8" xr3:uid="{827BA3A5-EB24-4D38-8B3B-77408AD94812}" name="Herausgeber:innen | Editor(s)" dataDxfId="1148"/>
    <tableColumn id="9" xr3:uid="{F01F662C-BDAF-4066-BDDA-E142BAAC38DA}" name="AuflagenNr.| Edition No." dataDxfId="1147"/>
    <tableColumn id="10" xr3:uid="{7E315250-E813-4C22-910A-3357E4EE6068}" name="Auflagenbez. | Edition" dataDxfId="1146"/>
    <tableColumn id="11" xr3:uid="{A7D486A5-C1D5-4680-ACA1-D00BDBD7A29D}" name="Erscheinungsjahr | Publication Year" dataDxfId="1145"/>
    <tableColumn id="12" xr3:uid="{0F246CBA-633A-4481-A8F8-29D70ED761B5}" name="Erschienen | Publication Date" dataDxfId="1144"/>
    <tableColumn id="13" xr3:uid="{BFBAC492-8AEF-4E92-93A0-3B8014C9808A}" name="Erscheint | Planned Publication Date" dataDxfId="1143"/>
    <tableColumn id="14" xr3:uid="{DDA33994-CD51-4F10-AB3A-C47905330B69}" name="Reihe | Series" dataDxfId="1142"/>
    <tableColumn id="15" xr3:uid="{E691003B-C1DB-4A98-826E-E5E6335F64FD}" name="Bandnr. | Vol." dataDxfId="1141"/>
    <tableColumn id="16" xr3:uid="{2E97FDBD-D50E-4A5C-9045-59AA8A51FA63}" name="Verlag | Publisher" dataDxfId="1140"/>
    <tableColumn id="17" xr3:uid="{7BFD802B-1311-44DE-8D21-16E12DA1B91C}" name="VK Print | Price Print" dataDxfId="1139"/>
    <tableColumn id="18" xr3:uid="{3E18FEE6-CC0F-4290-9683-2EADD176F042}" name="VK Campuslizenz | Institutional Price" dataDxfId="1138"/>
    <tableColumn id="19" xr3:uid="{D8422305-6BE6-4650-9FBB-419E66ED3709}" name="Open Access" dataDxfId="1137"/>
    <tableColumn id="20" xr3:uid="{BD27B4C5-810A-43C0-9704-877E317A906F}" name="Stichtag Open Access | Open Acces Deadline" dataDxfId="1136"/>
    <tableColumn id="21" xr3:uid="{F346B9A5-5A44-4A3D-9D90-4706C6794EF9}" name="Link" dataDxfId="1135"/>
  </tableColumns>
  <tableStyleInfo name="TableStyleMedium4"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5677020F-3A72-467A-BEA8-D3CA6A04FC86}" name="Tabelle3581112152226303233343536383940" displayName="Tabelle3581112152226303233343536383940" ref="B12:V28" totalsRowShown="0" headerRowDxfId="24" headerRowBorderDxfId="23" tableBorderDxfId="22" totalsRowBorderDxfId="21">
  <autoFilter ref="B12:V28" xr:uid="{5677020F-3A72-467A-BEA8-D3CA6A04FC86}"/>
  <tableColumns count="21">
    <tableColumn id="1" xr3:uid="{03F75283-6253-4629-8FE2-1F8F6C3ECF48}" name="TN Campuslizenz | Article No." dataDxfId="20"/>
    <tableColumn id="2" xr3:uid="{7F5D0176-C59E-4B3C-BD2D-24D4290B8D3D}" name="ISBN eBook" dataDxfId="19"/>
    <tableColumn id="3" xr3:uid="{475A8563-C71E-46DD-9D23-46656B5F3608}" name="EAN eBook" dataDxfId="18"/>
    <tableColumn id="4" xr3:uid="{704C4B07-D425-48CD-88B4-4739FA0F1A6B}" name="ISBN print" dataDxfId="17"/>
    <tableColumn id="5" xr3:uid="{DA704898-0F7D-4D23-82FB-0BD0DAFE35FE}" name="Titel | Title" dataDxfId="16"/>
    <tableColumn id="6" xr3:uid="{4954FB6C-E1BE-43C6-8E13-4CF04C00BA80}" name="Untertitel | Subtitle" dataDxfId="15"/>
    <tableColumn id="7" xr3:uid="{2DD50770-6008-414C-B6C7-7F8E891AFDC1}" name="Autor:innen | Author(s)" dataDxfId="14"/>
    <tableColumn id="8" xr3:uid="{5CAE867C-D343-4E7A-B3C3-8F64E476429A}" name="Herausgeber:innen | Editor(s)" dataDxfId="13"/>
    <tableColumn id="9" xr3:uid="{991BEA64-CF2F-4F47-8BD7-6130B1D9CDBE}" name="AuflagenNr.| Edition No." dataDxfId="12"/>
    <tableColumn id="10" xr3:uid="{FA6561A1-1E3A-425C-8423-16354B6845D6}" name="Auflagenbez. | Edition" dataDxfId="11"/>
    <tableColumn id="11" xr3:uid="{F708AB45-C901-4757-9115-B6694DE63323}" name="Erscheinungsjahr | Publication Year" dataDxfId="10"/>
    <tableColumn id="12" xr3:uid="{4E38D2B8-CE93-4CB6-B348-382088092CF8}" name="Erschienen | Publication Date" dataDxfId="9"/>
    <tableColumn id="13" xr3:uid="{FF370F3B-DFC5-4AA8-A5D0-991A27357A1D}" name="Erscheint | Planned Publication Date" dataDxfId="8"/>
    <tableColumn id="14" xr3:uid="{A897D94A-35E7-44CA-94A5-F2B61F8FB906}" name="Reihe | Series" dataDxfId="7"/>
    <tableColumn id="15" xr3:uid="{EF7864F8-8D84-45E6-9F90-388BBD491D1F}" name="Bandnr. | Vol." dataDxfId="6"/>
    <tableColumn id="16" xr3:uid="{57C84CF8-A625-4A95-82D5-C0B9C7A4B994}" name="Verlag | Publisher" dataDxfId="5"/>
    <tableColumn id="17" xr3:uid="{F509B406-8690-4D76-89B0-EE73DAB3F236}" name="VK Print | Price Print" dataDxfId="4"/>
    <tableColumn id="18" xr3:uid="{74549223-CCA0-4DCD-A411-C646C3592590}" name="VK Campuslizenz | Institutional Price" dataDxfId="3"/>
    <tableColumn id="19" xr3:uid="{3F8D3362-146A-4D0E-ADC0-4C74A7E83A7B}" name="Open Access" dataDxfId="2"/>
    <tableColumn id="20" xr3:uid="{3175B3B6-98BF-4C6D-A66C-55961EC66B30}" name="Stichtag Open Access | Open Acces Deadline" dataDxfId="1"/>
    <tableColumn id="21" xr3:uid="{75DE6B58-095B-4DE7-891B-C6064001C8C4}" name="Link" dataDxfId="0"/>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A4336E1B-FE34-4358-AEFD-AA2C77F998EE}" name="Tabelle3" displayName="Tabelle3" ref="B12:V22" totalsRowShown="0" headerRowDxfId="1134" headerRowBorderDxfId="1133" tableBorderDxfId="1132" totalsRowBorderDxfId="1131">
  <autoFilter ref="B12:V22" xr:uid="{A4336E1B-FE34-4358-AEFD-AA2C77F998EE}"/>
  <tableColumns count="21">
    <tableColumn id="1" xr3:uid="{4A016425-B912-49A1-BA90-8C462FB7BC79}" name="TN Campuslizenz | Article No." dataDxfId="1130"/>
    <tableColumn id="2" xr3:uid="{13DB7286-86D0-4287-AAB0-5FF1F94652D4}" name="ISBN eBook" dataDxfId="1129"/>
    <tableColumn id="3" xr3:uid="{818878C7-F3E6-4062-A130-8F0B332CEECC}" name="EAN eBook" dataDxfId="1128"/>
    <tableColumn id="4" xr3:uid="{632A3275-DA1C-4675-8F40-4EE24E9AC072}" name="ISBN print" dataDxfId="1127"/>
    <tableColumn id="5" xr3:uid="{4E29C70D-5B67-4F38-AA64-F8528C82A4F0}" name="Titel | Title" dataDxfId="1126"/>
    <tableColumn id="6" xr3:uid="{8E388326-C65B-4C1B-916C-5FC066683741}" name="Untertitel | Subtitle" dataDxfId="1125"/>
    <tableColumn id="7" xr3:uid="{B82DDB20-9A75-459B-B864-3AC75365F170}" name="Autor:innen | Author(s)" dataDxfId="1124"/>
    <tableColumn id="8" xr3:uid="{901C088A-4660-40F5-8959-DF2D3FE47650}" name="Herausgeber:innen | Editor(s)" dataDxfId="1123"/>
    <tableColumn id="9" xr3:uid="{DEFF4662-CD1D-48AD-A2CA-7D32A9C304F6}" name="AuflagenNr.| Edition No." dataDxfId="1122"/>
    <tableColumn id="10" xr3:uid="{8B1A79F5-FE9C-4BE3-9D14-E40B5EC14466}" name="Auflagenbez. | Edition" dataDxfId="1121"/>
    <tableColumn id="11" xr3:uid="{071CAFD0-C500-4B98-8DFE-E74075BCE452}" name="Erscheinungsjahr | Publication Year" dataDxfId="1120"/>
    <tableColumn id="12" xr3:uid="{1D17F7AA-4BAF-4E15-89F5-C880C8C13068}" name="Erschienen | Publication Date" dataDxfId="1119"/>
    <tableColumn id="13" xr3:uid="{C5D5DBC6-D4AC-4FC0-ADC3-156353DABB0B}" name="Erscheint | Planned Publication Date" dataDxfId="1118"/>
    <tableColumn id="14" xr3:uid="{A5AFB92B-7BA6-4861-B7F5-56B88C40287D}" name="Reihe | Series" dataDxfId="1117"/>
    <tableColumn id="15" xr3:uid="{C3623E8D-40B9-4834-8B3E-544AB36A30D1}" name="Bandnr. | Vol." dataDxfId="1116"/>
    <tableColumn id="16" xr3:uid="{3EBDC703-99CF-49B7-9762-836E5A7F2381}" name="Verlag | Publisher" dataDxfId="1115"/>
    <tableColumn id="17" xr3:uid="{07C52571-6F88-45F7-94B3-26054DCFF27B}" name="VK Print | Price Print" dataDxfId="1114"/>
    <tableColumn id="18" xr3:uid="{72BA2B73-DDFA-435A-BCA5-171A86A20146}" name="VK Campuslizenz | Institutional Price" dataDxfId="1113"/>
    <tableColumn id="19" xr3:uid="{634EE9A1-FE55-4BA6-9B91-CB7145AD478D}" name="Open Access" dataDxfId="1112"/>
    <tableColumn id="20" xr3:uid="{FC6F088E-B920-49D6-8072-54730165B557}" name="Stichtag Open Access | Open Acces Deadline" dataDxfId="1111"/>
    <tableColumn id="21" xr3:uid="{F08F15FE-B469-4961-9945-C91DBB51C585}" name="Link" dataDxfId="1110"/>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6D1C549-29CA-4975-A361-9BB7E20C1E56}" name="Tabelle319" displayName="Tabelle319" ref="B12:V28" totalsRowShown="0" headerRowDxfId="1109" headerRowBorderDxfId="1108" tableBorderDxfId="1107" totalsRowBorderDxfId="1106">
  <autoFilter ref="B12:V28" xr:uid="{86D1C549-29CA-4975-A361-9BB7E20C1E56}"/>
  <tableColumns count="21">
    <tableColumn id="1" xr3:uid="{438269EB-3A0F-459B-9B49-874A941E502D}" name="TN Campuslizenz | Article No." dataDxfId="1105"/>
    <tableColumn id="2" xr3:uid="{431C2223-6029-4FC1-B5EB-D7712590C6F3}" name="ISBN eBook" dataDxfId="1104"/>
    <tableColumn id="3" xr3:uid="{3F44181F-B2E2-4757-B0B4-0FE9D852D32A}" name="EAN eBook" dataDxfId="1103"/>
    <tableColumn id="4" xr3:uid="{DFC07FAF-D01F-4A5E-B61A-375A3D598722}" name="ISBN print" dataDxfId="1102"/>
    <tableColumn id="5" xr3:uid="{DDBEAED5-4D04-40C6-9A48-D7B684758A33}" name="Titel | Title" dataDxfId="1101"/>
    <tableColumn id="6" xr3:uid="{5F485E69-7837-4B33-813C-D07B5F37CFAB}" name="Untertitel | Subtitle" dataDxfId="1100"/>
    <tableColumn id="7" xr3:uid="{B79E6693-3AF4-4829-9014-579394523D09}" name="Autor:innen | Author(s)" dataDxfId="1099"/>
    <tableColumn id="8" xr3:uid="{3FB3A729-C976-4C43-A2E3-3F30A338B90B}" name="Herausgeber:innen | Editor(s)" dataDxfId="1098"/>
    <tableColumn id="9" xr3:uid="{77E2DBD7-C183-4521-9673-128BA8342EE8}" name="AuflagenNr.| Edition No." dataDxfId="1097"/>
    <tableColumn id="10" xr3:uid="{471A3A8B-5B44-4973-A587-9D8436DC189E}" name="Auflagenbez. | Edition" dataDxfId="1096"/>
    <tableColumn id="11" xr3:uid="{F3981572-A4DC-4C22-A751-3D70F1E14A94}" name="Erscheinungsjahr | Publication Year" dataDxfId="1095"/>
    <tableColumn id="12" xr3:uid="{26171E6D-05C6-44FE-8093-56E9E57CC4CD}" name="Erschienen | Publication Date" dataDxfId="1094"/>
    <tableColumn id="13" xr3:uid="{68AE1759-89A2-4289-B1B6-51345BEC7DFD}" name="Erscheint | Planned Publication Date" dataDxfId="1093"/>
    <tableColumn id="14" xr3:uid="{ADB19BD3-94FD-451A-A764-983267744530}" name="Reihe | Series" dataDxfId="1092"/>
    <tableColumn id="15" xr3:uid="{97C05E57-8510-450B-BFDE-DA77C95FD9CB}" name="Bandnr. | Vol." dataDxfId="1091"/>
    <tableColumn id="16" xr3:uid="{439F1AE2-D27B-473C-99A5-4C9187C58F16}" name="Verlag | Publisher" dataDxfId="1090"/>
    <tableColumn id="17" xr3:uid="{12063BE5-0328-491D-88E8-CEF2506242C8}" name="VK Print | Price Print" dataDxfId="1089"/>
    <tableColumn id="18" xr3:uid="{A83B9E37-21A2-4FA6-95A3-DB9F29D4AC55}" name="VK Campuslizenz | Institutional Price" dataDxfId="1088"/>
    <tableColumn id="19" xr3:uid="{A0E20F10-6462-46B6-865B-94ED0F6DEFB6}" name="Open Access" dataDxfId="1087"/>
    <tableColumn id="20" xr3:uid="{F53B63C1-E4F0-4015-9CE7-BEF2558998FB}" name="Stichtag Open Access | Open Acces Deadline" dataDxfId="1086"/>
    <tableColumn id="21" xr3:uid="{4B809275-71E2-45E0-AA74-E95B75A53BBA}" name="Link" dataDxfId="1085"/>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61701AD8-D484-439B-86E8-18645DEEFD8B}" name="Tabelle320" displayName="Tabelle320" ref="B12:V25" totalsRowShown="0" headerRowDxfId="1084" headerRowBorderDxfId="1083" tableBorderDxfId="1082" totalsRowBorderDxfId="1081">
  <autoFilter ref="B12:V25" xr:uid="{61701AD8-D484-439B-86E8-18645DEEFD8B}"/>
  <tableColumns count="21">
    <tableColumn id="1" xr3:uid="{9B0801DC-A70C-425E-A301-1B8E180FD294}" name="TN Campuslizenz | Article No." dataDxfId="1080"/>
    <tableColumn id="2" xr3:uid="{0696281D-1673-436E-BA6A-87608B60BAC2}" name="ISBN eBook" dataDxfId="1079"/>
    <tableColumn id="3" xr3:uid="{DC91A66C-E84E-475E-8989-8ED47EAA85F8}" name="EAN eBook" dataDxfId="1078"/>
    <tableColumn id="4" xr3:uid="{A59A3F31-976A-4A6A-8F35-868768A8C8DB}" name="ISBN print" dataDxfId="1077"/>
    <tableColumn id="5" xr3:uid="{5753D674-C4DB-45FC-B9F2-2ACF5B81BC4D}" name="Titel | Title" dataDxfId="1076"/>
    <tableColumn id="6" xr3:uid="{FF4C36FC-DCDC-4CB4-816F-8ABCA0362A41}" name="Untertitel | Subtitle" dataDxfId="1075"/>
    <tableColumn id="7" xr3:uid="{26AA96FA-9BC0-45CC-864D-FACB592B042A}" name="Autor:innen | Author(s)" dataDxfId="1074"/>
    <tableColumn id="8" xr3:uid="{6435186C-7892-4534-A829-FB800475D860}" name="Herausgeber:innen | Editor(s)" dataDxfId="1073"/>
    <tableColumn id="9" xr3:uid="{E4499F43-76B5-4DBB-B0C1-D6D23B6D2084}" name="AuflagenNr.| Edition No." dataDxfId="1072"/>
    <tableColumn id="10" xr3:uid="{02E7AB11-DFB7-42A7-BCA4-6119934E1D6D}" name="Auflagenbez. | Edition" dataDxfId="1071"/>
    <tableColumn id="11" xr3:uid="{41C6EEBF-6B6E-4B1B-B3CC-0077E34467D6}" name="Erscheinungsjahr | Publication Year" dataDxfId="1070"/>
    <tableColumn id="12" xr3:uid="{5D883291-394E-48FD-BAD3-D5137230AF27}" name="Erschienen | Publication Date" dataDxfId="1069"/>
    <tableColumn id="13" xr3:uid="{24A66780-9854-4D16-A4A4-1A4D1EB717F5}" name="Erscheint | Planned Publication Date" dataDxfId="1068"/>
    <tableColumn id="14" xr3:uid="{3392B272-F68A-43E7-A7B8-2CDB198B083C}" name="Reihe | Series" dataDxfId="1067"/>
    <tableColumn id="15" xr3:uid="{54F4C082-FAA2-4656-A407-FB2F7FEA0CC5}" name="Bandnr. | Vol." dataDxfId="1066"/>
    <tableColumn id="16" xr3:uid="{42689A57-9FF4-46FA-AD06-0C6239CE0976}" name="Verlag | Publisher" dataDxfId="1065"/>
    <tableColumn id="17" xr3:uid="{717A077E-39A0-4603-B9CD-C47BF0C81B91}" name="VK Print | Price Print" dataDxfId="1064"/>
    <tableColumn id="18" xr3:uid="{F37EEECB-E4C0-4FD4-B736-6EF3D1EDA5B8}" name="VK Campuslizenz | Institutional Price" dataDxfId="1063"/>
    <tableColumn id="19" xr3:uid="{7DADCDE9-05AA-4976-BBD0-11C2A0E5A7DC}" name="Open Access" dataDxfId="1062"/>
    <tableColumn id="20" xr3:uid="{4B11CC8A-C2F9-413E-AE07-BD2ABB77B13C}" name="Stichtag Open Access | Open Acces Deadline" dataDxfId="1061"/>
    <tableColumn id="21" xr3:uid="{8A5E1140-8386-414E-A17B-447FF96279D4}" name="Link" dataDxfId="1060"/>
  </tableColumns>
  <tableStyleInfo name="TableStyleMedium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D5651538-93D0-48BB-9BD5-83A2F8EF9D78}" name="Tabelle3619" displayName="Tabelle3619" ref="B12:V20" totalsRowShown="0" headerRowDxfId="1059" dataDxfId="1057" headerRowBorderDxfId="1058" tableBorderDxfId="1056" totalsRowBorderDxfId="1055">
  <autoFilter ref="B12:V20" xr:uid="{D5651538-93D0-48BB-9BD5-83A2F8EF9D78}"/>
  <sortState xmlns:xlrd2="http://schemas.microsoft.com/office/spreadsheetml/2017/richdata2" ref="B13:V20">
    <sortCondition ref="F12:F20"/>
  </sortState>
  <tableColumns count="21">
    <tableColumn id="1" xr3:uid="{A0B91039-851C-4AA3-90D4-A0A794E2B924}" name="TN Campuslizenz | Article No." dataDxfId="1054"/>
    <tableColumn id="2" xr3:uid="{56F3AF44-1782-4494-BE22-2994EEB4D461}" name="ISBN eBook" dataDxfId="1053"/>
    <tableColumn id="3" xr3:uid="{1BB99C56-5F6E-4ED1-8119-519729152365}" name="EAN eBook" dataDxfId="1052"/>
    <tableColumn id="4" xr3:uid="{A580D66E-F78F-4EF3-8475-141D9B63DE37}" name="ISBN print" dataDxfId="1051"/>
    <tableColumn id="5" xr3:uid="{88999067-DD13-4C43-A635-FAC5017BDC57}" name="Titel | Title" dataDxfId="1050"/>
    <tableColumn id="6" xr3:uid="{542AA666-9BE3-4FEC-B7E1-F01928610F00}" name="Untertitel | Subtitle" dataDxfId="1049"/>
    <tableColumn id="7" xr3:uid="{C73C6324-B38F-4C11-87ED-C03B5CE439ED}" name="Autor:innen | Author(s)" dataDxfId="1048"/>
    <tableColumn id="8" xr3:uid="{C724BB35-77E6-4B5A-8A06-3A54ED4F60B2}" name="Herausgeber:innen | Editor(s)" dataDxfId="1047"/>
    <tableColumn id="9" xr3:uid="{304E2DA6-E379-4E1B-BD28-3A572D25AF8E}" name="AuflagenNr.| Edition No." dataDxfId="1046"/>
    <tableColumn id="10" xr3:uid="{FB22FFF9-73DF-4012-9791-7398899B1846}" name="Auflagenbez. | Edition" dataDxfId="1045"/>
    <tableColumn id="11" xr3:uid="{86ABC9A8-E11F-4ABC-AAF3-47CA59B9A1A2}" name="Erscheinungsjahr | Publication Year" dataDxfId="1044"/>
    <tableColumn id="12" xr3:uid="{999AFE51-5FF9-426A-98B2-EAB2A63E9C00}" name="Erschienen | Publication Date" dataDxfId="1043"/>
    <tableColumn id="13" xr3:uid="{FEF77FD1-AC0E-4168-9071-7FC706AE1C34}" name="Erscheint | Planned Publication Date" dataDxfId="1042"/>
    <tableColumn id="14" xr3:uid="{AA75586A-CB09-4473-8BF9-E799CF76CA44}" name="Reihe | Series" dataDxfId="1041"/>
    <tableColumn id="15" xr3:uid="{F5F5901F-F549-469D-9240-15EC5FD37FD3}" name="Bandnr. | Vol." dataDxfId="1040"/>
    <tableColumn id="16" xr3:uid="{6A693CF6-421E-4EEE-9FEC-13824E21C911}" name="Verlag | Publisher" dataDxfId="1039"/>
    <tableColumn id="17" xr3:uid="{2A1DC452-79C3-4517-80DB-693C3FD6E24B}" name="VK Print | Price Print" dataDxfId="1038"/>
    <tableColumn id="18" xr3:uid="{D47A5EB5-593B-437A-91E6-2F3313DC65E1}" name="VK Campuslizenz | Institutional Price" dataDxfId="1037"/>
    <tableColumn id="19" xr3:uid="{A07B46BA-CB4F-4536-80E7-C893CC2FDAEB}" name="Open Access" dataDxfId="1036"/>
    <tableColumn id="20" xr3:uid="{AE5FDE3C-6A0D-4B38-964A-E1A86668B2C5}" name="Stichtag Open Access | Open Acces Deadline" dataDxfId="1035"/>
    <tableColumn id="21" xr3:uid="{A073003A-468E-4540-BBDE-90167657C351}" name="Link" dataDxfId="1034"/>
  </tableColumns>
  <tableStyleInfo name="TableStyleMedium4" showFirstColumn="0" showLastColumn="0" showRowStripes="1" showColumnStripes="0"/>
</table>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 Id="rId5" Type="http://schemas.openxmlformats.org/officeDocument/2006/relationships/table" Target="../tables/table4.xml"/><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6.xml"/><Relationship Id="rId1" Type="http://schemas.openxmlformats.org/officeDocument/2006/relationships/hyperlink" Target="http://doi.org/10.24053/9783823394686" TargetMode="External"/></Relationships>
</file>

<file path=xl/worksheets/_rels/sheet17.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0.xml"/><Relationship Id="rId1" Type="http://schemas.openxmlformats.org/officeDocument/2006/relationships/hyperlink" Target="http://doi.org/10.24053/9783823394686" TargetMode="External"/></Relationships>
</file>

<file path=xl/worksheets/_rels/sheet21.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45.x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table" Target="../tables/table46.xml"/><Relationship Id="rId2" Type="http://schemas.openxmlformats.org/officeDocument/2006/relationships/drawing" Target="../drawings/drawing43.xml"/><Relationship Id="rId1" Type="http://schemas.openxmlformats.org/officeDocument/2006/relationships/printerSettings" Target="../printerSettings/printerSettings2.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7.xml"/><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2" Type="http://schemas.openxmlformats.org/officeDocument/2006/relationships/table" Target="../tables/table48.xml"/><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table" Target="../tables/table49.xml"/><Relationship Id="rId2" Type="http://schemas.openxmlformats.org/officeDocument/2006/relationships/drawing" Target="../drawings/drawing46.xml"/><Relationship Id="rId1" Type="http://schemas.openxmlformats.org/officeDocument/2006/relationships/printerSettings" Target="../printerSettings/printerSettings3.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50.xml"/><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0DF8B-0BFE-4A90-8BCC-4B36627F75BF}">
  <sheetPr>
    <tabColor rgb="FFC00000"/>
  </sheetPr>
  <dimension ref="B1:J62"/>
  <sheetViews>
    <sheetView showGridLines="0" tabSelected="1" workbookViewId="0">
      <selection activeCell="A8" sqref="A8"/>
    </sheetView>
  </sheetViews>
  <sheetFormatPr baseColWidth="10" defaultRowHeight="14.6" x14ac:dyDescent="0.4"/>
  <cols>
    <col min="1" max="1" width="6.921875" customWidth="1"/>
    <col min="2" max="2" width="4.3828125" customWidth="1"/>
    <col min="3" max="3" width="21.07421875" bestFit="1" customWidth="1"/>
    <col min="4" max="4" width="18.53515625" customWidth="1"/>
    <col min="5" max="5" width="18.3828125" bestFit="1" customWidth="1"/>
    <col min="6" max="6" width="25.4609375" bestFit="1" customWidth="1"/>
    <col min="7" max="7" width="37.3828125" customWidth="1"/>
    <col min="8" max="8" width="38.4609375" customWidth="1"/>
    <col min="9" max="9" width="35.4609375" customWidth="1"/>
  </cols>
  <sheetData>
    <row r="1" spans="2:9" x14ac:dyDescent="0.4">
      <c r="B1" s="1"/>
    </row>
    <row r="10" spans="2:9" ht="29.15" x14ac:dyDescent="0.4">
      <c r="B10" s="88">
        <v>2023</v>
      </c>
      <c r="C10" s="47" t="s">
        <v>21</v>
      </c>
      <c r="D10" s="47" t="s">
        <v>0</v>
      </c>
      <c r="E10" s="47" t="s">
        <v>20</v>
      </c>
      <c r="F10" s="47" t="s">
        <v>126</v>
      </c>
      <c r="G10" s="47" t="s">
        <v>22</v>
      </c>
      <c r="H10" s="47" t="s">
        <v>23</v>
      </c>
      <c r="I10" s="47" t="s">
        <v>24</v>
      </c>
    </row>
    <row r="11" spans="2:9" x14ac:dyDescent="0.4">
      <c r="B11" s="88"/>
      <c r="C11" s="49" t="s">
        <v>1</v>
      </c>
      <c r="D11" s="34" t="s">
        <v>14</v>
      </c>
      <c r="E11" s="34">
        <v>2023</v>
      </c>
      <c r="F11" s="34" t="s">
        <v>3001</v>
      </c>
      <c r="G11" s="45">
        <v>9</v>
      </c>
      <c r="H11" s="46">
        <f>'Anglistik 2023'!G9</f>
        <v>2104</v>
      </c>
      <c r="I11" s="48">
        <f>'Anglistik 2023'!G8</f>
        <v>1788.3999999999999</v>
      </c>
    </row>
    <row r="12" spans="2:9" x14ac:dyDescent="0.4">
      <c r="B12" s="88"/>
      <c r="C12" s="49" t="s">
        <v>3000</v>
      </c>
      <c r="D12" s="34"/>
      <c r="E12" s="34"/>
      <c r="F12" s="34" t="s">
        <v>3002</v>
      </c>
      <c r="G12" s="45">
        <v>8</v>
      </c>
      <c r="H12" s="46">
        <f>'Bauwesen 2023'!G9</f>
        <v>1953</v>
      </c>
      <c r="I12" s="48">
        <f>'Bauwesen 2023'!G8</f>
        <v>1660.05</v>
      </c>
    </row>
    <row r="13" spans="2:9" x14ac:dyDescent="0.4">
      <c r="B13" s="88"/>
      <c r="C13" s="49" t="s">
        <v>2</v>
      </c>
      <c r="D13" s="34" t="s">
        <v>15</v>
      </c>
      <c r="E13" s="34">
        <v>2023</v>
      </c>
      <c r="F13" s="34" t="s">
        <v>3003</v>
      </c>
      <c r="G13" s="45">
        <v>17</v>
      </c>
      <c r="H13" s="46">
        <f>'Fremdsprachendidaktik 2023'!G9</f>
        <v>3670</v>
      </c>
      <c r="I13" s="48">
        <f>'Fremdsprachendidaktik 2023'!G8</f>
        <v>3119.5</v>
      </c>
    </row>
    <row r="14" spans="2:9" x14ac:dyDescent="0.4">
      <c r="B14" s="88"/>
      <c r="C14" s="49" t="s">
        <v>3</v>
      </c>
      <c r="D14" s="34" t="s">
        <v>16</v>
      </c>
      <c r="E14" s="34">
        <v>2023</v>
      </c>
      <c r="F14" s="34" t="s">
        <v>3004</v>
      </c>
      <c r="G14" s="45">
        <v>16</v>
      </c>
      <c r="H14" s="46">
        <f>'Germanistik 2023'!G9</f>
        <v>2580</v>
      </c>
      <c r="I14" s="48">
        <f>'Germanistik 2023'!G8</f>
        <v>2193</v>
      </c>
    </row>
    <row r="15" spans="2:9" x14ac:dyDescent="0.4">
      <c r="B15" s="88"/>
      <c r="C15" s="49" t="s">
        <v>5</v>
      </c>
      <c r="D15" s="34"/>
      <c r="E15" s="34"/>
      <c r="F15" s="34" t="s">
        <v>3005</v>
      </c>
      <c r="G15" s="45">
        <v>11</v>
      </c>
      <c r="H15" s="46">
        <f>'Lehrbuch 2023'!G9</f>
        <v>3989</v>
      </c>
      <c r="I15" s="48">
        <f>'Lehrbuch 2023'!G8</f>
        <v>3390.65</v>
      </c>
    </row>
    <row r="16" spans="2:9" x14ac:dyDescent="0.4">
      <c r="B16" s="88"/>
      <c r="C16" s="49" t="s">
        <v>6</v>
      </c>
      <c r="D16" s="34" t="s">
        <v>17</v>
      </c>
      <c r="E16" s="34">
        <v>2023</v>
      </c>
      <c r="F16" s="34" t="s">
        <v>3006</v>
      </c>
      <c r="G16" s="45">
        <v>38</v>
      </c>
      <c r="H16" s="46">
        <f>'Linguistik 2023'!G9</f>
        <v>7687</v>
      </c>
      <c r="I16" s="48">
        <f>'Linguistik 2023'!G8</f>
        <v>6533.95</v>
      </c>
    </row>
    <row r="17" spans="2:10" x14ac:dyDescent="0.4">
      <c r="B17" s="88"/>
      <c r="C17" s="50" t="s">
        <v>7</v>
      </c>
      <c r="D17" s="34" t="s">
        <v>18</v>
      </c>
      <c r="E17" s="34">
        <v>2023</v>
      </c>
      <c r="F17" s="34" t="s">
        <v>3007</v>
      </c>
      <c r="G17" s="45">
        <v>26</v>
      </c>
      <c r="H17" s="46">
        <f>'Literaturwissenschaft 2023'!G9</f>
        <v>4905</v>
      </c>
      <c r="I17" s="48">
        <f>'Literaturwissenschaft 2023'!G8</f>
        <v>4169.25</v>
      </c>
    </row>
    <row r="18" spans="2:10" x14ac:dyDescent="0.4">
      <c r="B18" s="88"/>
      <c r="C18" s="50" t="s">
        <v>9</v>
      </c>
      <c r="D18" s="34" t="s">
        <v>19</v>
      </c>
      <c r="E18" s="34">
        <v>2023</v>
      </c>
      <c r="F18" s="34" t="s">
        <v>3008</v>
      </c>
      <c r="G18" s="45">
        <v>25</v>
      </c>
      <c r="H18" s="46">
        <f>'Romanistik 2023'!G9</f>
        <v>4856</v>
      </c>
      <c r="I18" s="48">
        <f>'Romanistik 2023'!G8</f>
        <v>4127.5999999999995</v>
      </c>
    </row>
    <row r="19" spans="2:10" x14ac:dyDescent="0.4">
      <c r="B19" s="88"/>
      <c r="C19" s="50" t="s">
        <v>11</v>
      </c>
      <c r="D19" s="34"/>
      <c r="E19" s="34"/>
      <c r="F19" s="34" t="s">
        <v>3009</v>
      </c>
      <c r="G19" s="45">
        <v>8</v>
      </c>
      <c r="H19" s="46">
        <f>'Theologie 2023'!G9</f>
        <v>1093</v>
      </c>
      <c r="I19" s="48">
        <f>'Theologie 2023'!G8</f>
        <v>929.05</v>
      </c>
    </row>
    <row r="20" spans="2:10" x14ac:dyDescent="0.4">
      <c r="B20" s="88"/>
      <c r="C20" s="50" t="s">
        <v>12</v>
      </c>
      <c r="D20" s="34"/>
      <c r="E20" s="34"/>
      <c r="F20" s="34" t="s">
        <v>3010</v>
      </c>
      <c r="G20" s="45">
        <v>7</v>
      </c>
      <c r="H20" s="46">
        <f>'Tourismus 2023'!G9</f>
        <v>1835</v>
      </c>
      <c r="I20" s="48">
        <f>'Tourismus 2023'!G8</f>
        <v>1559.75</v>
      </c>
    </row>
    <row r="21" spans="2:10" x14ac:dyDescent="0.4">
      <c r="B21" s="88"/>
      <c r="C21" s="50" t="s">
        <v>13</v>
      </c>
      <c r="D21" s="34"/>
      <c r="E21" s="34"/>
      <c r="F21" s="34" t="s">
        <v>3011</v>
      </c>
      <c r="G21" s="45">
        <v>16</v>
      </c>
      <c r="H21" s="46">
        <f>'Wirtschaft 2023'!G9</f>
        <v>4047</v>
      </c>
      <c r="I21" s="48">
        <f>'Wirtschaft 2023'!G8</f>
        <v>3439.95</v>
      </c>
    </row>
    <row r="23" spans="2:10" ht="29.15" x14ac:dyDescent="0.4">
      <c r="C23" s="47" t="s">
        <v>21</v>
      </c>
      <c r="D23" s="47" t="s">
        <v>0</v>
      </c>
      <c r="E23" s="47" t="s">
        <v>20</v>
      </c>
      <c r="F23" s="47" t="s">
        <v>126</v>
      </c>
      <c r="G23" s="47" t="s">
        <v>22</v>
      </c>
      <c r="H23" s="47" t="s">
        <v>23</v>
      </c>
      <c r="I23" s="47" t="s">
        <v>24</v>
      </c>
    </row>
    <row r="24" spans="2:10" ht="44.05" customHeight="1" x14ac:dyDescent="0.4">
      <c r="B24" s="88">
        <v>2022</v>
      </c>
      <c r="C24" s="49" t="s">
        <v>1</v>
      </c>
      <c r="D24" s="34" t="s">
        <v>14</v>
      </c>
      <c r="E24" s="34">
        <v>2022</v>
      </c>
      <c r="F24" s="34" t="s">
        <v>25</v>
      </c>
      <c r="G24" s="45">
        <v>10</v>
      </c>
      <c r="H24" s="46">
        <f>'Anglistik 2022'!G9</f>
        <v>1982</v>
      </c>
      <c r="I24" s="48">
        <f>'Anglistik 2022'!G8</f>
        <v>1684.7</v>
      </c>
      <c r="J24" s="2"/>
    </row>
    <row r="25" spans="2:10" x14ac:dyDescent="0.4">
      <c r="B25" s="88"/>
      <c r="C25" s="50" t="s">
        <v>2</v>
      </c>
      <c r="D25" s="34" t="s">
        <v>15</v>
      </c>
      <c r="E25" s="34">
        <v>2022</v>
      </c>
      <c r="F25" s="34" t="s">
        <v>138</v>
      </c>
      <c r="G25" s="45">
        <v>16</v>
      </c>
      <c r="H25" s="46">
        <f>'Fremdsprachendidaktik 2022'!G9</f>
        <v>2786</v>
      </c>
      <c r="I25" s="48">
        <f>'Fremdsprachendidaktik 2022'!G8</f>
        <v>2368.1</v>
      </c>
    </row>
    <row r="26" spans="2:10" x14ac:dyDescent="0.4">
      <c r="B26" s="88"/>
      <c r="C26" s="50" t="s">
        <v>3</v>
      </c>
      <c r="D26" s="34" t="s">
        <v>16</v>
      </c>
      <c r="E26" s="34">
        <v>2022</v>
      </c>
      <c r="F26" s="34" t="s">
        <v>139</v>
      </c>
      <c r="G26" s="45">
        <v>30</v>
      </c>
      <c r="H26" s="46">
        <f>'Germanistik 2022'!G9</f>
        <v>5453</v>
      </c>
      <c r="I26" s="48">
        <f>'Germanistik 2022'!G8</f>
        <v>4635.05</v>
      </c>
    </row>
    <row r="27" spans="2:10" x14ac:dyDescent="0.4">
      <c r="B27" s="88"/>
      <c r="C27" s="50" t="s">
        <v>4</v>
      </c>
      <c r="D27" s="34"/>
      <c r="E27" s="34"/>
      <c r="F27" s="34" t="s">
        <v>142</v>
      </c>
      <c r="G27" s="45">
        <v>13</v>
      </c>
      <c r="H27" s="46">
        <f>'Geschichte 2022'!G9</f>
        <v>1898</v>
      </c>
      <c r="I27" s="48">
        <f>'Geschichte 2022'!G8</f>
        <v>1613.3</v>
      </c>
    </row>
    <row r="28" spans="2:10" x14ac:dyDescent="0.4">
      <c r="B28" s="88"/>
      <c r="C28" s="50" t="s">
        <v>5</v>
      </c>
      <c r="D28" s="34"/>
      <c r="E28" s="34"/>
      <c r="F28" s="34" t="s">
        <v>145</v>
      </c>
      <c r="G28" s="45">
        <v>15</v>
      </c>
      <c r="H28" s="46">
        <f>'Lehrbuch 2022'!G9</f>
        <v>5385</v>
      </c>
      <c r="I28" s="48">
        <f>'Lehrbuch 2022'!G8</f>
        <v>4577.25</v>
      </c>
    </row>
    <row r="29" spans="2:10" x14ac:dyDescent="0.4">
      <c r="B29" s="88"/>
      <c r="C29" s="50" t="s">
        <v>6</v>
      </c>
      <c r="D29" s="34" t="s">
        <v>17</v>
      </c>
      <c r="E29" s="34">
        <v>2022</v>
      </c>
      <c r="F29" s="34" t="s">
        <v>148</v>
      </c>
      <c r="G29" s="45">
        <v>50</v>
      </c>
      <c r="H29" s="46">
        <f>'Linguistik 2022'!G9</f>
        <v>8720</v>
      </c>
      <c r="I29" s="48">
        <f>'Linguistik 2022'!G8</f>
        <v>7412</v>
      </c>
    </row>
    <row r="30" spans="2:10" x14ac:dyDescent="0.4">
      <c r="B30" s="88"/>
      <c r="C30" s="50" t="s">
        <v>7</v>
      </c>
      <c r="D30" s="34" t="s">
        <v>18</v>
      </c>
      <c r="E30" s="34">
        <v>2022</v>
      </c>
      <c r="F30" s="34" t="s">
        <v>151</v>
      </c>
      <c r="G30" s="45">
        <v>25</v>
      </c>
      <c r="H30" s="46">
        <f>'Literaturwissenschaft 2022'!G9</f>
        <v>3887</v>
      </c>
      <c r="I30" s="48">
        <f>'Literaturwissenschaft 2022'!G8</f>
        <v>3303.95</v>
      </c>
    </row>
    <row r="31" spans="2:10" x14ac:dyDescent="0.4">
      <c r="B31" s="88"/>
      <c r="C31" s="50" t="s">
        <v>8</v>
      </c>
      <c r="D31" s="34"/>
      <c r="E31" s="34"/>
      <c r="F31" s="34" t="s">
        <v>153</v>
      </c>
      <c r="G31" s="45">
        <v>6</v>
      </c>
      <c r="H31" s="46">
        <f>'Ratgeber 2022'!G9</f>
        <v>1214</v>
      </c>
      <c r="I31" s="48">
        <f>'Ratgeber 2022'!G8</f>
        <v>1031.8999999999999</v>
      </c>
    </row>
    <row r="32" spans="2:10" x14ac:dyDescent="0.4">
      <c r="B32" s="88"/>
      <c r="C32" s="50" t="s">
        <v>9</v>
      </c>
      <c r="D32" s="34" t="s">
        <v>19</v>
      </c>
      <c r="E32" s="34">
        <v>2022</v>
      </c>
      <c r="F32" s="34" t="s">
        <v>156</v>
      </c>
      <c r="G32" s="45">
        <v>23</v>
      </c>
      <c r="H32" s="46">
        <f>'Romanistik 2022'!G9</f>
        <v>3493</v>
      </c>
      <c r="I32" s="48">
        <f>'Romanistik 2022'!G8</f>
        <v>2969.0499999999997</v>
      </c>
    </row>
    <row r="33" spans="2:9" x14ac:dyDescent="0.4">
      <c r="B33" s="88"/>
      <c r="C33" s="50" t="s">
        <v>10</v>
      </c>
      <c r="D33" s="34"/>
      <c r="E33" s="34"/>
      <c r="F33" s="34" t="s">
        <v>159</v>
      </c>
      <c r="G33" s="45">
        <v>19</v>
      </c>
      <c r="H33" s="46">
        <f>'Technik 2022'!G9</f>
        <v>5013</v>
      </c>
      <c r="I33" s="48">
        <f>'Technik 2022'!G8</f>
        <v>4261.05</v>
      </c>
    </row>
    <row r="34" spans="2:9" x14ac:dyDescent="0.4">
      <c r="B34" s="88"/>
      <c r="C34" s="50" t="s">
        <v>12</v>
      </c>
      <c r="D34" s="34"/>
      <c r="E34" s="34"/>
      <c r="F34" s="34" t="s">
        <v>164</v>
      </c>
      <c r="G34" s="45">
        <v>7</v>
      </c>
      <c r="H34" s="46">
        <f>'Tourismus 2022'!G9</f>
        <v>1625</v>
      </c>
      <c r="I34" s="48">
        <f>'Tourismus 2022'!G8</f>
        <v>1381.25</v>
      </c>
    </row>
    <row r="35" spans="2:9" x14ac:dyDescent="0.4">
      <c r="B35" s="88"/>
      <c r="C35" s="50" t="s">
        <v>13</v>
      </c>
      <c r="D35" s="34"/>
      <c r="E35" s="34"/>
      <c r="F35" s="34" t="s">
        <v>167</v>
      </c>
      <c r="G35" s="45">
        <v>18</v>
      </c>
      <c r="H35" s="46">
        <f>'Wirtschaft 2022'!G9</f>
        <v>4903</v>
      </c>
      <c r="I35" s="48">
        <f>'Wirtschaft 2022'!G8</f>
        <v>4167.55</v>
      </c>
    </row>
    <row r="37" spans="2:9" ht="29.15" x14ac:dyDescent="0.4">
      <c r="C37" s="47" t="s">
        <v>21</v>
      </c>
      <c r="D37" s="47" t="s">
        <v>0</v>
      </c>
      <c r="E37" s="47" t="s">
        <v>20</v>
      </c>
      <c r="F37" s="47" t="s">
        <v>126</v>
      </c>
      <c r="G37" s="47" t="s">
        <v>22</v>
      </c>
      <c r="H37" s="47" t="s">
        <v>23</v>
      </c>
      <c r="I37" s="47" t="s">
        <v>24</v>
      </c>
    </row>
    <row r="38" spans="2:9" ht="43.5" customHeight="1" x14ac:dyDescent="0.4">
      <c r="B38" s="88">
        <v>2021</v>
      </c>
      <c r="C38" s="49" t="s">
        <v>1</v>
      </c>
      <c r="D38" t="s">
        <v>14</v>
      </c>
      <c r="E38">
        <v>2021</v>
      </c>
      <c r="F38" s="51" t="s">
        <v>134</v>
      </c>
      <c r="G38" s="45">
        <v>16</v>
      </c>
      <c r="H38" s="46">
        <f>'Anglistik 2021'!G9</f>
        <v>2528</v>
      </c>
      <c r="I38" s="48">
        <f>'Anglistik 2021'!G8</f>
        <v>2148.7999999999997</v>
      </c>
    </row>
    <row r="39" spans="2:9" x14ac:dyDescent="0.4">
      <c r="B39" s="88"/>
      <c r="C39" s="50" t="s">
        <v>2</v>
      </c>
      <c r="D39" t="s">
        <v>15</v>
      </c>
      <c r="E39">
        <v>2021</v>
      </c>
      <c r="F39" s="51" t="s">
        <v>137</v>
      </c>
      <c r="G39" s="45">
        <v>24</v>
      </c>
      <c r="H39" s="46">
        <f>'Fremdsprachendidaktik 2021'!G9</f>
        <v>3524</v>
      </c>
      <c r="I39" s="48">
        <f>'Fremdsprachendidaktik 2021'!G8</f>
        <v>2995.4</v>
      </c>
    </row>
    <row r="40" spans="2:9" x14ac:dyDescent="0.4">
      <c r="B40" s="88"/>
      <c r="C40" s="50" t="s">
        <v>3</v>
      </c>
      <c r="D40" t="s">
        <v>16</v>
      </c>
      <c r="E40">
        <v>2021</v>
      </c>
      <c r="F40" s="51" t="s">
        <v>140</v>
      </c>
      <c r="G40" s="45">
        <v>22</v>
      </c>
      <c r="H40" s="46">
        <f>'Germanistik 2021'!G9</f>
        <v>3517</v>
      </c>
      <c r="I40" s="48">
        <f>'Germanistik 2021'!G8</f>
        <v>2989.45</v>
      </c>
    </row>
    <row r="41" spans="2:9" x14ac:dyDescent="0.4">
      <c r="B41" s="88"/>
      <c r="C41" s="50" t="s">
        <v>5</v>
      </c>
      <c r="F41" s="51" t="s">
        <v>144</v>
      </c>
      <c r="G41" s="45">
        <v>14</v>
      </c>
      <c r="H41" s="46">
        <f>'Lehrbuch 2021'!G9</f>
        <v>4296</v>
      </c>
      <c r="I41" s="48">
        <f>'Lehrbuch 2021'!G8</f>
        <v>3651.6</v>
      </c>
    </row>
    <row r="42" spans="2:9" x14ac:dyDescent="0.4">
      <c r="B42" s="88"/>
      <c r="C42" s="50" t="s">
        <v>6</v>
      </c>
      <c r="D42" t="s">
        <v>17</v>
      </c>
      <c r="E42">
        <v>2021</v>
      </c>
      <c r="F42" s="51" t="s">
        <v>147</v>
      </c>
      <c r="G42" s="45">
        <v>55</v>
      </c>
      <c r="H42" s="46">
        <f>'Linguistik 2021'!G9</f>
        <v>8507</v>
      </c>
      <c r="I42" s="48">
        <f>'Linguistik 2021'!G8</f>
        <v>7230.95</v>
      </c>
    </row>
    <row r="43" spans="2:9" x14ac:dyDescent="0.4">
      <c r="B43" s="88"/>
      <c r="C43" s="50" t="s">
        <v>7</v>
      </c>
      <c r="D43" t="s">
        <v>18</v>
      </c>
      <c r="E43">
        <v>2021</v>
      </c>
      <c r="F43" s="51" t="s">
        <v>150</v>
      </c>
      <c r="G43" s="45">
        <v>36</v>
      </c>
      <c r="H43" s="46">
        <f>'Literaturwissenschaft 2021'!G9</f>
        <v>5116</v>
      </c>
      <c r="I43" s="48">
        <f>'Literaturwissenschaft 2021'!G8</f>
        <v>4348.5999999999995</v>
      </c>
    </row>
    <row r="44" spans="2:9" x14ac:dyDescent="0.4">
      <c r="B44" s="88"/>
      <c r="C44" s="50" t="s">
        <v>9</v>
      </c>
      <c r="D44" t="s">
        <v>19</v>
      </c>
      <c r="E44">
        <v>2021</v>
      </c>
      <c r="F44" s="51" t="s">
        <v>155</v>
      </c>
      <c r="G44" s="45">
        <v>21</v>
      </c>
      <c r="H44" s="46">
        <f>'Romanistik 2021'!G9</f>
        <v>2501</v>
      </c>
      <c r="I44" s="48">
        <f>'Romanistik 2021'!G8</f>
        <v>2125.85</v>
      </c>
    </row>
    <row r="45" spans="2:9" x14ac:dyDescent="0.4">
      <c r="B45" s="88"/>
      <c r="C45" s="50" t="s">
        <v>10</v>
      </c>
      <c r="F45" s="51" t="s">
        <v>158</v>
      </c>
      <c r="G45" s="45">
        <v>15</v>
      </c>
      <c r="H45" s="46">
        <f>'Technik 2021'!G9</f>
        <v>4170</v>
      </c>
      <c r="I45" s="48">
        <f>'Technik 2021'!G8</f>
        <v>3544.5</v>
      </c>
    </row>
    <row r="46" spans="2:9" x14ac:dyDescent="0.4">
      <c r="B46" s="88"/>
      <c r="C46" s="50" t="s">
        <v>11</v>
      </c>
      <c r="D46" s="34"/>
      <c r="E46" s="34"/>
      <c r="F46" s="34" t="s">
        <v>161</v>
      </c>
      <c r="G46" s="45">
        <v>5</v>
      </c>
      <c r="H46" s="46">
        <f>'Theologie 2021'!G9</f>
        <v>1001</v>
      </c>
      <c r="I46" s="48">
        <f>'Theologie 2021'!G8</f>
        <v>850.85</v>
      </c>
    </row>
    <row r="47" spans="2:9" x14ac:dyDescent="0.4">
      <c r="B47" s="88"/>
      <c r="C47" s="50" t="s">
        <v>12</v>
      </c>
      <c r="F47" s="51" t="s">
        <v>163</v>
      </c>
      <c r="G47" s="45">
        <v>13</v>
      </c>
      <c r="H47" s="46">
        <f>'Tourismus 2021'!G9</f>
        <v>2894</v>
      </c>
      <c r="I47" s="48">
        <f>'Tourismus 2021'!G8</f>
        <v>2459.9</v>
      </c>
    </row>
    <row r="48" spans="2:9" x14ac:dyDescent="0.4">
      <c r="B48" s="88"/>
      <c r="C48" s="50" t="s">
        <v>13</v>
      </c>
      <c r="F48" s="51" t="s">
        <v>166</v>
      </c>
      <c r="G48" s="45">
        <v>30</v>
      </c>
      <c r="H48" s="46">
        <f>'Wirtschaft 2021'!G9</f>
        <v>6997</v>
      </c>
      <c r="I48" s="48">
        <f>'Wirtschaft 2021'!G8</f>
        <v>5947.45</v>
      </c>
    </row>
    <row r="50" spans="2:9" ht="29.15" x14ac:dyDescent="0.4">
      <c r="C50" s="47" t="s">
        <v>21</v>
      </c>
      <c r="D50" s="47" t="s">
        <v>0</v>
      </c>
      <c r="E50" s="47" t="s">
        <v>20</v>
      </c>
      <c r="F50" s="47" t="s">
        <v>126</v>
      </c>
      <c r="G50" s="47" t="s">
        <v>22</v>
      </c>
      <c r="H50" s="47" t="s">
        <v>23</v>
      </c>
      <c r="I50" s="47" t="s">
        <v>24</v>
      </c>
    </row>
    <row r="51" spans="2:9" x14ac:dyDescent="0.4">
      <c r="B51" s="88">
        <v>2020</v>
      </c>
      <c r="C51" s="49" t="s">
        <v>1</v>
      </c>
      <c r="D51" t="s">
        <v>14</v>
      </c>
      <c r="E51">
        <v>2020</v>
      </c>
      <c r="F51" s="51" t="s">
        <v>135</v>
      </c>
      <c r="G51" s="45">
        <v>13</v>
      </c>
      <c r="H51" s="46">
        <f>'Anglistik 2020'!G9</f>
        <v>1530</v>
      </c>
      <c r="I51" s="48">
        <f>'Anglistik 2020'!G8</f>
        <v>1300.5</v>
      </c>
    </row>
    <row r="52" spans="2:9" x14ac:dyDescent="0.4">
      <c r="B52" s="88"/>
      <c r="C52" s="50" t="s">
        <v>2</v>
      </c>
      <c r="D52" t="s">
        <v>15</v>
      </c>
      <c r="E52">
        <v>2020</v>
      </c>
      <c r="F52" s="51" t="s">
        <v>136</v>
      </c>
      <c r="G52" s="45">
        <v>20</v>
      </c>
      <c r="H52" s="46">
        <f>'Fremdsprachendidaktik 2020'!G9</f>
        <v>3346</v>
      </c>
      <c r="I52" s="48">
        <f>'Fremdsprachendidaktik 2020'!G8</f>
        <v>2844.1</v>
      </c>
    </row>
    <row r="53" spans="2:9" x14ac:dyDescent="0.4">
      <c r="B53" s="88"/>
      <c r="C53" s="50" t="s">
        <v>3</v>
      </c>
      <c r="D53" t="s">
        <v>16</v>
      </c>
      <c r="E53">
        <v>2020</v>
      </c>
      <c r="F53" s="51" t="s">
        <v>141</v>
      </c>
      <c r="G53" s="45">
        <v>33</v>
      </c>
      <c r="H53" s="46">
        <f>'Germanistik 2020'!G9</f>
        <v>5833</v>
      </c>
      <c r="I53" s="48">
        <f>'Germanistik 2020'!G8</f>
        <v>4958.05</v>
      </c>
    </row>
    <row r="54" spans="2:9" x14ac:dyDescent="0.4">
      <c r="B54" s="88"/>
      <c r="C54" s="50" t="s">
        <v>5</v>
      </c>
      <c r="F54" s="51" t="s">
        <v>143</v>
      </c>
      <c r="G54" s="45">
        <v>16</v>
      </c>
      <c r="H54" s="46">
        <f>'Lehrbuch 2020'!G9</f>
        <v>4485</v>
      </c>
      <c r="I54" s="48">
        <f>'Lehrbuch 2020'!G8</f>
        <v>3812.25</v>
      </c>
    </row>
    <row r="55" spans="2:9" x14ac:dyDescent="0.4">
      <c r="B55" s="88"/>
      <c r="C55" s="50" t="s">
        <v>6</v>
      </c>
      <c r="D55" t="s">
        <v>17</v>
      </c>
      <c r="E55">
        <v>2020</v>
      </c>
      <c r="F55" s="51" t="s">
        <v>146</v>
      </c>
      <c r="G55" s="45">
        <v>52</v>
      </c>
      <c r="H55" s="46">
        <f>'Linguistik 2020'!G9</f>
        <v>8680</v>
      </c>
      <c r="I55" s="48">
        <f>'Linguistik 2020'!G8</f>
        <v>7378</v>
      </c>
    </row>
    <row r="56" spans="2:9" x14ac:dyDescent="0.4">
      <c r="B56" s="88"/>
      <c r="C56" s="50" t="s">
        <v>7</v>
      </c>
      <c r="D56" t="s">
        <v>18</v>
      </c>
      <c r="E56">
        <v>2020</v>
      </c>
      <c r="F56" s="51" t="s">
        <v>149</v>
      </c>
      <c r="G56" s="45">
        <v>30</v>
      </c>
      <c r="H56" s="46">
        <f>'Literaturwissenschaft 2020'!G9</f>
        <v>3694</v>
      </c>
      <c r="I56" s="48">
        <f>'Literaturwissenschaft 2020'!G8</f>
        <v>3139.9</v>
      </c>
    </row>
    <row r="57" spans="2:9" x14ac:dyDescent="0.4">
      <c r="B57" s="88"/>
      <c r="C57" s="50" t="s">
        <v>8</v>
      </c>
      <c r="F57" s="51" t="s">
        <v>152</v>
      </c>
      <c r="G57" s="45">
        <v>14</v>
      </c>
      <c r="H57" s="46">
        <f>'Ratgeber 2020'!G9</f>
        <v>1967</v>
      </c>
      <c r="I57" s="48">
        <f>'Ratgeber 2020'!G8</f>
        <v>1671.95</v>
      </c>
    </row>
    <row r="58" spans="2:9" x14ac:dyDescent="0.4">
      <c r="B58" s="88"/>
      <c r="C58" s="50" t="s">
        <v>9</v>
      </c>
      <c r="D58" t="s">
        <v>19</v>
      </c>
      <c r="E58">
        <v>2020</v>
      </c>
      <c r="F58" s="51" t="s">
        <v>154</v>
      </c>
      <c r="G58" s="45">
        <v>17</v>
      </c>
      <c r="H58" s="46">
        <f>'Romanistik 2020'!G9</f>
        <v>2456</v>
      </c>
      <c r="I58" s="48">
        <f>'Romanistik 2020'!G8</f>
        <v>2087.6</v>
      </c>
    </row>
    <row r="59" spans="2:9" x14ac:dyDescent="0.4">
      <c r="B59" s="88"/>
      <c r="C59" s="50" t="s">
        <v>10</v>
      </c>
      <c r="F59" s="51" t="s">
        <v>157</v>
      </c>
      <c r="G59" s="45">
        <v>10</v>
      </c>
      <c r="H59" s="46">
        <f>'Technik 2020'!G9</f>
        <v>3580</v>
      </c>
      <c r="I59" s="48">
        <f>'Technik 2020'!G8</f>
        <v>3043</v>
      </c>
    </row>
    <row r="60" spans="2:9" x14ac:dyDescent="0.4">
      <c r="B60" s="88"/>
      <c r="C60" s="50" t="s">
        <v>11</v>
      </c>
      <c r="F60" s="51" t="s">
        <v>160</v>
      </c>
      <c r="G60" s="45">
        <v>10</v>
      </c>
      <c r="H60" s="46">
        <f>'Theologie 2020'!G9</f>
        <v>1403</v>
      </c>
      <c r="I60" s="48">
        <f>'Theologie 2020'!G8</f>
        <v>1192.55</v>
      </c>
    </row>
    <row r="61" spans="2:9" x14ac:dyDescent="0.4">
      <c r="B61" s="88"/>
      <c r="C61" s="50" t="s">
        <v>12</v>
      </c>
      <c r="F61" s="51" t="s">
        <v>162</v>
      </c>
      <c r="G61" s="45">
        <v>7</v>
      </c>
      <c r="H61" s="46">
        <f>'Tourismus 2020'!G9</f>
        <v>1586</v>
      </c>
      <c r="I61" s="48">
        <f>'Tourismus 2020'!G8</f>
        <v>1348.1</v>
      </c>
    </row>
    <row r="62" spans="2:9" x14ac:dyDescent="0.4">
      <c r="B62" s="76"/>
      <c r="C62" s="50" t="s">
        <v>13</v>
      </c>
      <c r="F62" s="51" t="s">
        <v>165</v>
      </c>
      <c r="G62" s="45">
        <v>16</v>
      </c>
      <c r="H62" s="46">
        <f>'Wirtschaft 2020'!G9</f>
        <v>3573.99</v>
      </c>
      <c r="I62" s="48">
        <f>'Wirtschaft 2020'!G8</f>
        <v>3037.8914999999997</v>
      </c>
    </row>
  </sheetData>
  <mergeCells count="4">
    <mergeCell ref="B51:B61"/>
    <mergeCell ref="B24:B35"/>
    <mergeCell ref="B38:B48"/>
    <mergeCell ref="B10:B21"/>
  </mergeCells>
  <phoneticPr fontId="6" type="noConversion"/>
  <hyperlinks>
    <hyperlink ref="C24" location="'Anglistik 2022'!A1" display="Anglistik" xr:uid="{82544CDD-56A7-4F90-BB15-FE410E501AD3}"/>
    <hyperlink ref="C38" location="'Anglistik 2021'!A1" display="Anglistik" xr:uid="{5A24BBC5-343D-497D-A1A5-6D967E731BD3}"/>
    <hyperlink ref="C51" location="'Anglistik 2020'!A1" display="Anglistik" xr:uid="{687F3E64-B361-4907-8D76-2419B8EDA8E1}"/>
    <hyperlink ref="C25" location="'Fremdsprachendidaktik 2022'!A1" display="Fremdsprachendidaktik" xr:uid="{BE9E4692-4804-43BC-B843-71E9FD00A407}"/>
    <hyperlink ref="C39" location="'Fremdsprachendidaktik 2021'!A1" display="Fremdsprachendidaktik" xr:uid="{59271314-7675-4330-A20F-3B309140C1E9}"/>
    <hyperlink ref="C52" location="'Fremdsprachendidaktik 2020'!A1" display="Fremdsprachendidaktik" xr:uid="{9E15A1B2-74B0-4F09-800C-0D37BF41C104}"/>
    <hyperlink ref="C26" location="'Germanistik 2022'!A1" display="Germanistik" xr:uid="{18FD7B62-C631-41B2-8091-C7CBE9B0A124}"/>
    <hyperlink ref="C40" location="'Germanistik 2021'!A1" display="Germanistik" xr:uid="{E7019D3A-E76B-4F2C-BE47-73231BF24EBA}"/>
    <hyperlink ref="C53" location="'Germanistik 2020'!A1" display="Germanistik" xr:uid="{C5B3FA52-02A5-4A33-8901-9CE1FF236D34}"/>
    <hyperlink ref="C27" location="'Geschichte 2022'!A1" display="Geschichte" xr:uid="{485A057B-8F1D-4056-B8A9-D3ABD5D401E7}"/>
    <hyperlink ref="C28" location="'Lehrbuch 2022'!A1" display="Lehrbuch" xr:uid="{C09244B6-C4F9-45A2-B36A-557BADACBE2A}"/>
    <hyperlink ref="C41" location="'Lehrbuch 2021'!A1" display="Lehrbuch" xr:uid="{E4E89BD9-5C86-4153-A534-1A2BCF615F2C}"/>
    <hyperlink ref="C54" location="'Lehrbuch 2020'!A1" display="Lehrbuch" xr:uid="{A17B713F-AB64-414C-911A-1EE0C5797D41}"/>
    <hyperlink ref="C29" location="'Linguistik 2022'!A1" display="Linguistik" xr:uid="{344AAC54-32B3-402E-8677-8B624A6ADAAF}"/>
    <hyperlink ref="C42" location="'Linguistik 2021'!A1" display="Linguistik" xr:uid="{193BEB08-5BC6-4E1A-A243-ED70A70F5145}"/>
    <hyperlink ref="C55" location="'Linguistik 2020'!A1" display="Linguistik" xr:uid="{E79BFBA5-42DC-4BA6-8F60-85801FF89634}"/>
    <hyperlink ref="C30" location="'Literaturwissenschaft 2022'!A1" display="Literaturwissenschaft" xr:uid="{FB0092C8-67E8-438E-A763-59A1DA34060C}"/>
    <hyperlink ref="C43" location="'Literaturwissenschaft 2021'!A1" display="Literaturwissenschaft" xr:uid="{E03C8B9D-5DE5-4FC8-A214-57311042712A}"/>
    <hyperlink ref="C56" location="'Literaturwissenschaft 2020'!A1" display="Literaturwissenschaft" xr:uid="{3866E8B6-A7C5-4A28-90F0-A884A08F6317}"/>
    <hyperlink ref="C31" location="'Ratgeber 2022'!A1" display="Ratgeber" xr:uid="{6E5202D9-569A-47EF-8F3F-F795F8816240}"/>
    <hyperlink ref="C57" location="'Ratgeber 2020'!A1" display="Ratgeber" xr:uid="{70B7DD57-5C64-4C53-A492-58591398681B}"/>
    <hyperlink ref="C32" location="'Romanistik 2022'!A1" display="Romanistik" xr:uid="{C16A62B4-7352-4069-9A87-1647F786B9AD}"/>
    <hyperlink ref="C44" location="'Romanistik 2021'!A1" display="Romanistik" xr:uid="{15A7EAD3-727B-4636-A288-1E34623E0B32}"/>
    <hyperlink ref="C58" location="'Romanistik 2020'!A1" display="Romanistik" xr:uid="{3108DA3F-E2B7-4340-8877-C51436A9DA27}"/>
    <hyperlink ref="C33" location="'Technik 2022'!A1" display="Technik" xr:uid="{5DF70D00-74BF-4402-8A2D-D8C637E37E3E}"/>
    <hyperlink ref="C45" location="'Technik 2021'!A1" display="Technik" xr:uid="{8503EC84-FFF3-4EDD-8B51-7D7CCCA37EB8}"/>
    <hyperlink ref="C59" location="'Technik 2020'!A1" display="Technik" xr:uid="{F9153080-3619-4A14-BA0B-28265A2AED96}"/>
    <hyperlink ref="C46" location="'Theologie 2021'!A1" display="Theologie" xr:uid="{D214308A-41EF-4C90-B816-BF0549C20B44}"/>
    <hyperlink ref="C60" location="'Theologie 2020'!A1" display="Theologie" xr:uid="{45FF2B33-1DDC-4BB7-8F43-1C70750C5AB7}"/>
    <hyperlink ref="C34" location="'Tourismus 2022'!A1" display="Tourismus" xr:uid="{3A8F198B-30F4-409A-A01B-1B37BF813B93}"/>
    <hyperlink ref="C47" location="'Tourismus 2021'!A1" display="Tourismus" xr:uid="{5090E70A-C5D3-4F7F-972D-99DF2AC8D07A}"/>
    <hyperlink ref="C61" location="'Tourismus 2020'!A1" display="Tourismus" xr:uid="{FBFE63F9-87A3-4EA0-A0A2-C9138A9FA8CE}"/>
    <hyperlink ref="C35" location="'Wirtschaft 2022'!A1" display="Wirtschaft" xr:uid="{F442E10E-58EA-4AA1-B91B-D7A7E7FA1C31}"/>
    <hyperlink ref="C48" location="'Wirtschaft 2021'!A1" display="Wirtschaft" xr:uid="{74287063-AA30-48FA-AD76-C761C8F7AB92}"/>
    <hyperlink ref="C62" location="'Wirtschaft 2020'!A1" display="Wirtschaft" xr:uid="{E431AD02-2915-41E8-BD8F-AEC6CB44085A}"/>
    <hyperlink ref="C11" location="'Anglistik 2023'!A1" display="Anglistik" xr:uid="{45908E19-6BD4-493D-9A2A-587767B173E7}"/>
    <hyperlink ref="C12" location="'Bauwesen 2023'!A1" display="Bauwesen" xr:uid="{5ECF1B3B-70CB-433D-B8B9-E8D072C16C84}"/>
    <hyperlink ref="C13" location="'Fremdsprachendidaktik 2023'!A1" display="Fremdsprachendidaktik" xr:uid="{BD480E6B-C7BA-47C2-812B-88245A0CFCEA}"/>
    <hyperlink ref="C14" location="'Germanistik 2023'!A1" display="Germanistik" xr:uid="{F57C97E7-27F5-47E7-A215-187587C6A122}"/>
    <hyperlink ref="C15" location="'Lehrbuch 2023'!A1" display="Lehrbuch" xr:uid="{5AF55FB4-D4AF-4523-B7E5-FE5A09799B09}"/>
    <hyperlink ref="C16" location="'Linguistik 2023'!A1" display="Linguistik" xr:uid="{25EA021F-667F-4A53-B358-E4B9B7181B83}"/>
    <hyperlink ref="C17" location="'Literaturwissenschaft 2023'!A1" display="Literaturwissenschaft" xr:uid="{E02AAFD8-0781-48CC-9A00-4D536BB50751}"/>
    <hyperlink ref="C18" location="'Romanistik 2023'!A1" display="Romanistik" xr:uid="{0537E00F-54FC-4C89-84A8-3E8326B8398F}"/>
    <hyperlink ref="C19" location="'Theologie 2023'!A1" display="Theologie" xr:uid="{84C4FDA9-ADEA-425C-9D84-A4CE4C55895E}"/>
    <hyperlink ref="C20" location="'Tourismus 2023'!A1" display="Tourismus" xr:uid="{9CBB45B5-C2DE-470E-A4EC-4AF6E1D35465}"/>
    <hyperlink ref="C21" location="'Wirtschaft 2023'!A1" display="Wirtschaft" xr:uid="{D9F33CE4-4F4C-4039-A213-3D6AB76E7B14}"/>
  </hyperlinks>
  <pageMargins left="0.7" right="0.7" top="0.78740157499999996" bottom="0.78740157499999996" header="0.3" footer="0.3"/>
  <drawing r:id="rId1"/>
  <tableParts count="4">
    <tablePart r:id="rId2"/>
    <tablePart r:id="rId3"/>
    <tablePart r:id="rId4"/>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40B7-154F-43E7-B212-BF77E657CBEA}">
  <sheetPr>
    <tabColor theme="2" tint="-0.749992370372631"/>
  </sheetPr>
  <dimension ref="A1:V36"/>
  <sheetViews>
    <sheetView showGridLines="0" workbookViewId="0">
      <selection activeCell="B36" sqref="B36"/>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2844.1</v>
      </c>
      <c r="H8" s="35"/>
      <c r="I8" s="35"/>
      <c r="J8" s="35"/>
      <c r="K8" s="35"/>
      <c r="L8" s="35"/>
    </row>
    <row r="9" spans="1:22" x14ac:dyDescent="0.4">
      <c r="D9" s="36"/>
      <c r="E9" s="36"/>
      <c r="F9" s="35" t="s">
        <v>131</v>
      </c>
      <c r="G9" s="44">
        <f>SUM(Tabelle37[VK Campuslizenz | Institutional Price])</f>
        <v>3346</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381</v>
      </c>
      <c r="C13" s="27" t="s">
        <v>382</v>
      </c>
      <c r="D13" s="28">
        <v>9783823393207</v>
      </c>
      <c r="E13" s="27" t="s">
        <v>383</v>
      </c>
      <c r="F13" s="27" t="s">
        <v>384</v>
      </c>
      <c r="G13" s="27" t="s">
        <v>385</v>
      </c>
      <c r="H13" s="27" t="s">
        <v>386</v>
      </c>
      <c r="I13" s="27"/>
      <c r="J13" s="27">
        <v>1</v>
      </c>
      <c r="K13" s="27" t="s">
        <v>52</v>
      </c>
      <c r="L13" s="27">
        <v>2023</v>
      </c>
      <c r="M13" s="30"/>
      <c r="N13" s="30">
        <v>45105</v>
      </c>
      <c r="O13" s="27" t="s">
        <v>176</v>
      </c>
      <c r="P13" s="27"/>
      <c r="Q13" s="27" t="s">
        <v>54</v>
      </c>
      <c r="R13" s="31">
        <v>22.99</v>
      </c>
      <c r="S13" s="32">
        <v>299</v>
      </c>
      <c r="T13" s="32"/>
      <c r="U13" s="33"/>
      <c r="V13" s="27" t="s">
        <v>387</v>
      </c>
    </row>
    <row r="14" spans="1:22" x14ac:dyDescent="0.4">
      <c r="B14" s="27" t="s">
        <v>388</v>
      </c>
      <c r="C14" s="27" t="s">
        <v>389</v>
      </c>
      <c r="D14" s="28">
        <v>9783823394174</v>
      </c>
      <c r="E14" s="27" t="s">
        <v>390</v>
      </c>
      <c r="F14" s="27" t="s">
        <v>391</v>
      </c>
      <c r="G14" s="27" t="s">
        <v>392</v>
      </c>
      <c r="H14" s="27" t="s">
        <v>393</v>
      </c>
      <c r="I14" s="27"/>
      <c r="J14" s="27">
        <v>1</v>
      </c>
      <c r="K14" s="27" t="s">
        <v>52</v>
      </c>
      <c r="L14" s="27">
        <v>2020</v>
      </c>
      <c r="M14" s="30">
        <v>44179</v>
      </c>
      <c r="N14" s="30"/>
      <c r="O14" s="27" t="s">
        <v>87</v>
      </c>
      <c r="P14" s="27"/>
      <c r="Q14" s="27" t="s">
        <v>54</v>
      </c>
      <c r="R14" s="31">
        <v>68</v>
      </c>
      <c r="S14" s="32">
        <v>119</v>
      </c>
      <c r="T14" s="32"/>
      <c r="U14" s="33"/>
      <c r="V14" s="27" t="s">
        <v>394</v>
      </c>
    </row>
    <row r="15" spans="1:22" x14ac:dyDescent="0.4">
      <c r="B15" s="27" t="s">
        <v>395</v>
      </c>
      <c r="C15" s="27" t="s">
        <v>396</v>
      </c>
      <c r="D15" s="28">
        <v>9783772056871</v>
      </c>
      <c r="E15" s="27" t="s">
        <v>397</v>
      </c>
      <c r="F15" s="27" t="s">
        <v>398</v>
      </c>
      <c r="G15" s="27" t="s">
        <v>399</v>
      </c>
      <c r="H15" s="27"/>
      <c r="I15" s="27" t="s">
        <v>400</v>
      </c>
      <c r="J15" s="27">
        <v>1</v>
      </c>
      <c r="K15" s="27" t="s">
        <v>52</v>
      </c>
      <c r="L15" s="27">
        <v>2022</v>
      </c>
      <c r="M15" s="30">
        <v>44753</v>
      </c>
      <c r="N15" s="30"/>
      <c r="O15" s="27" t="s">
        <v>401</v>
      </c>
      <c r="P15" s="27"/>
      <c r="Q15" s="27" t="s">
        <v>63</v>
      </c>
      <c r="R15" s="31">
        <v>88</v>
      </c>
      <c r="S15" s="32">
        <v>132</v>
      </c>
      <c r="T15" s="32" t="s">
        <v>44</v>
      </c>
      <c r="U15" s="33" t="s">
        <v>284</v>
      </c>
      <c r="V15" s="27" t="s">
        <v>402</v>
      </c>
    </row>
    <row r="16" spans="1:22" x14ac:dyDescent="0.4">
      <c r="B16" s="27" t="s">
        <v>403</v>
      </c>
      <c r="C16" s="27" t="s">
        <v>404</v>
      </c>
      <c r="D16" s="28">
        <v>9783823393924</v>
      </c>
      <c r="E16" s="27" t="s">
        <v>405</v>
      </c>
      <c r="F16" s="27" t="s">
        <v>406</v>
      </c>
      <c r="G16" s="27" t="s">
        <v>407</v>
      </c>
      <c r="H16" s="27" t="s">
        <v>408</v>
      </c>
      <c r="I16" s="27"/>
      <c r="J16" s="27">
        <v>1</v>
      </c>
      <c r="K16" s="27" t="s">
        <v>52</v>
      </c>
      <c r="L16" s="27">
        <v>2020</v>
      </c>
      <c r="M16" s="30">
        <v>44130</v>
      </c>
      <c r="N16" s="30"/>
      <c r="O16" s="27" t="s">
        <v>409</v>
      </c>
      <c r="P16" s="27">
        <v>2</v>
      </c>
      <c r="Q16" s="27" t="s">
        <v>54</v>
      </c>
      <c r="R16" s="31">
        <v>78</v>
      </c>
      <c r="S16" s="32">
        <v>119</v>
      </c>
      <c r="T16" s="32" t="s">
        <v>44</v>
      </c>
      <c r="U16" s="33" t="s">
        <v>410</v>
      </c>
      <c r="V16" s="27" t="s">
        <v>411</v>
      </c>
    </row>
    <row r="17" spans="2:22" x14ac:dyDescent="0.4">
      <c r="B17" s="27" t="s">
        <v>300</v>
      </c>
      <c r="C17" s="27" t="s">
        <v>301</v>
      </c>
      <c r="D17" s="28">
        <v>9783823393740</v>
      </c>
      <c r="E17" s="27" t="s">
        <v>302</v>
      </c>
      <c r="F17" s="27" t="s">
        <v>303</v>
      </c>
      <c r="G17" s="27"/>
      <c r="H17" s="27" t="s">
        <v>304</v>
      </c>
      <c r="I17" s="27"/>
      <c r="J17" s="27">
        <v>1</v>
      </c>
      <c r="K17" s="27" t="s">
        <v>52</v>
      </c>
      <c r="L17" s="27">
        <v>2022</v>
      </c>
      <c r="M17" s="30">
        <v>44655</v>
      </c>
      <c r="N17" s="30"/>
      <c r="O17" s="27" t="s">
        <v>305</v>
      </c>
      <c r="P17" s="27">
        <v>8</v>
      </c>
      <c r="Q17" s="27" t="s">
        <v>54</v>
      </c>
      <c r="R17" s="31">
        <v>49</v>
      </c>
      <c r="S17" s="32">
        <v>299</v>
      </c>
      <c r="T17" s="32"/>
      <c r="U17" s="33"/>
      <c r="V17" s="27" t="s">
        <v>306</v>
      </c>
    </row>
    <row r="18" spans="2:22" x14ac:dyDescent="0.4">
      <c r="B18" s="27" t="s">
        <v>412</v>
      </c>
      <c r="C18" s="27" t="s">
        <v>413</v>
      </c>
      <c r="D18" s="28">
        <v>9783823393221</v>
      </c>
      <c r="E18" s="27" t="s">
        <v>414</v>
      </c>
      <c r="F18" s="27" t="s">
        <v>415</v>
      </c>
      <c r="G18" s="27"/>
      <c r="H18" s="27" t="s">
        <v>416</v>
      </c>
      <c r="I18" s="27"/>
      <c r="J18" s="27">
        <v>1</v>
      </c>
      <c r="K18" s="27" t="s">
        <v>52</v>
      </c>
      <c r="L18" s="27">
        <v>2021</v>
      </c>
      <c r="M18" s="30">
        <v>44389</v>
      </c>
      <c r="N18" s="30"/>
      <c r="O18" s="27" t="s">
        <v>176</v>
      </c>
      <c r="P18" s="27"/>
      <c r="Q18" s="27" t="s">
        <v>54</v>
      </c>
      <c r="R18" s="31">
        <v>29.9</v>
      </c>
      <c r="S18" s="32">
        <v>399</v>
      </c>
      <c r="T18" s="32"/>
      <c r="U18" s="33"/>
      <c r="V18" s="27" t="s">
        <v>417</v>
      </c>
    </row>
    <row r="19" spans="2:22" x14ac:dyDescent="0.4">
      <c r="B19" s="27" t="s">
        <v>418</v>
      </c>
      <c r="C19" s="27" t="s">
        <v>419</v>
      </c>
      <c r="D19" s="28">
        <v>9783823394150</v>
      </c>
      <c r="E19" s="27" t="s">
        <v>420</v>
      </c>
      <c r="F19" s="27" t="s">
        <v>421</v>
      </c>
      <c r="G19" s="27" t="s">
        <v>311</v>
      </c>
      <c r="H19" s="27" t="s">
        <v>422</v>
      </c>
      <c r="I19" s="27"/>
      <c r="J19" s="27">
        <v>1</v>
      </c>
      <c r="K19" s="27" t="s">
        <v>52</v>
      </c>
      <c r="L19" s="27">
        <v>2020</v>
      </c>
      <c r="M19" s="30">
        <v>44158</v>
      </c>
      <c r="N19" s="30"/>
      <c r="O19" s="27"/>
      <c r="P19" s="27"/>
      <c r="Q19" s="27" t="s">
        <v>54</v>
      </c>
      <c r="R19" s="31">
        <v>24.99</v>
      </c>
      <c r="S19" s="32">
        <v>119</v>
      </c>
      <c r="T19" s="32"/>
      <c r="U19" s="33"/>
      <c r="V19" s="27" t="s">
        <v>423</v>
      </c>
    </row>
    <row r="20" spans="2:22" x14ac:dyDescent="0.4">
      <c r="B20" s="27" t="s">
        <v>307</v>
      </c>
      <c r="C20" s="27" t="s">
        <v>308</v>
      </c>
      <c r="D20" s="28">
        <v>9783823393085</v>
      </c>
      <c r="E20" s="27" t="s">
        <v>309</v>
      </c>
      <c r="F20" s="27" t="s">
        <v>310</v>
      </c>
      <c r="G20" s="27" t="s">
        <v>311</v>
      </c>
      <c r="H20" s="27" t="s">
        <v>312</v>
      </c>
      <c r="I20" s="27"/>
      <c r="J20" s="27">
        <v>1</v>
      </c>
      <c r="K20" s="27" t="s">
        <v>52</v>
      </c>
      <c r="L20" s="27">
        <v>2023</v>
      </c>
      <c r="M20" s="30">
        <v>44942</v>
      </c>
      <c r="N20" s="30"/>
      <c r="O20" s="27" t="s">
        <v>313</v>
      </c>
      <c r="P20" s="27"/>
      <c r="Q20" s="27" t="s">
        <v>54</v>
      </c>
      <c r="R20" s="31">
        <v>12.99</v>
      </c>
      <c r="S20" s="32">
        <v>99</v>
      </c>
      <c r="T20" s="32"/>
      <c r="U20" s="33"/>
      <c r="V20" s="27" t="s">
        <v>314</v>
      </c>
    </row>
    <row r="21" spans="2:22" x14ac:dyDescent="0.4">
      <c r="B21" s="27" t="s">
        <v>424</v>
      </c>
      <c r="C21" s="27" t="s">
        <v>425</v>
      </c>
      <c r="D21" s="28">
        <v>9783823379003</v>
      </c>
      <c r="E21" s="27" t="s">
        <v>426</v>
      </c>
      <c r="F21" s="27" t="s">
        <v>427</v>
      </c>
      <c r="G21" s="27" t="s">
        <v>311</v>
      </c>
      <c r="H21" s="27" t="s">
        <v>428</v>
      </c>
      <c r="I21" s="27"/>
      <c r="J21" s="27">
        <v>1</v>
      </c>
      <c r="K21" s="27" t="s">
        <v>52</v>
      </c>
      <c r="L21" s="27">
        <v>2020</v>
      </c>
      <c r="M21" s="30">
        <v>44004</v>
      </c>
      <c r="N21" s="30"/>
      <c r="O21" s="27" t="s">
        <v>116</v>
      </c>
      <c r="P21" s="27"/>
      <c r="Q21" s="27" t="s">
        <v>54</v>
      </c>
      <c r="R21" s="31">
        <v>19.989999999999998</v>
      </c>
      <c r="S21" s="32">
        <v>299</v>
      </c>
      <c r="T21" s="32"/>
      <c r="U21" s="33"/>
      <c r="V21" s="27" t="s">
        <v>429</v>
      </c>
    </row>
    <row r="22" spans="2:22" x14ac:dyDescent="0.4">
      <c r="B22" s="27" t="s">
        <v>430</v>
      </c>
      <c r="C22" s="27" t="s">
        <v>431</v>
      </c>
      <c r="D22" s="28">
        <v>9783823393788</v>
      </c>
      <c r="E22" s="27" t="s">
        <v>432</v>
      </c>
      <c r="F22" s="27" t="s">
        <v>433</v>
      </c>
      <c r="G22" s="27" t="s">
        <v>434</v>
      </c>
      <c r="H22" s="27"/>
      <c r="I22" s="27" t="s">
        <v>435</v>
      </c>
      <c r="J22" s="27">
        <v>1</v>
      </c>
      <c r="K22" s="27" t="s">
        <v>52</v>
      </c>
      <c r="L22" s="27">
        <v>2020</v>
      </c>
      <c r="M22" s="30">
        <v>44004</v>
      </c>
      <c r="N22" s="30"/>
      <c r="O22" s="27"/>
      <c r="P22" s="27"/>
      <c r="Q22" s="27" t="s">
        <v>54</v>
      </c>
      <c r="R22" s="31">
        <v>58</v>
      </c>
      <c r="S22" s="32">
        <v>119</v>
      </c>
      <c r="T22" s="32"/>
      <c r="U22" s="33"/>
      <c r="V22" s="27" t="s">
        <v>436</v>
      </c>
    </row>
    <row r="23" spans="2:22" x14ac:dyDescent="0.4">
      <c r="B23" s="27" t="s">
        <v>315</v>
      </c>
      <c r="C23" s="27" t="s">
        <v>316</v>
      </c>
      <c r="D23" s="28">
        <v>9783823393689</v>
      </c>
      <c r="E23" s="27" t="s">
        <v>317</v>
      </c>
      <c r="F23" s="27" t="s">
        <v>318</v>
      </c>
      <c r="G23" s="27" t="s">
        <v>319</v>
      </c>
      <c r="H23" s="27" t="s">
        <v>320</v>
      </c>
      <c r="I23" s="27"/>
      <c r="J23" s="27">
        <v>1</v>
      </c>
      <c r="K23" s="27" t="s">
        <v>52</v>
      </c>
      <c r="L23" s="27">
        <v>2019</v>
      </c>
      <c r="M23" s="30">
        <v>43780</v>
      </c>
      <c r="N23" s="30"/>
      <c r="O23" s="27" t="s">
        <v>87</v>
      </c>
      <c r="P23" s="27"/>
      <c r="Q23" s="27" t="s">
        <v>54</v>
      </c>
      <c r="R23" s="31">
        <v>64</v>
      </c>
      <c r="S23" s="32">
        <v>119</v>
      </c>
      <c r="T23" s="32"/>
      <c r="U23" s="33"/>
      <c r="V23" s="27" t="s">
        <v>321</v>
      </c>
    </row>
    <row r="24" spans="2:22" x14ac:dyDescent="0.4">
      <c r="B24" s="27" t="s">
        <v>437</v>
      </c>
      <c r="C24" s="27" t="s">
        <v>438</v>
      </c>
      <c r="D24" s="28">
        <v>9783823393481</v>
      </c>
      <c r="E24" s="27" t="s">
        <v>439</v>
      </c>
      <c r="F24" s="27" t="s">
        <v>440</v>
      </c>
      <c r="G24" s="27" t="s">
        <v>441</v>
      </c>
      <c r="H24" s="27"/>
      <c r="I24" s="27" t="s">
        <v>442</v>
      </c>
      <c r="J24" s="27">
        <v>1</v>
      </c>
      <c r="K24" s="27" t="s">
        <v>52</v>
      </c>
      <c r="L24" s="27">
        <v>2019</v>
      </c>
      <c r="M24" s="30">
        <v>43780</v>
      </c>
      <c r="N24" s="30"/>
      <c r="O24" s="27"/>
      <c r="P24" s="27"/>
      <c r="Q24" s="27" t="s">
        <v>54</v>
      </c>
      <c r="R24" s="31">
        <v>64</v>
      </c>
      <c r="S24" s="32">
        <v>119</v>
      </c>
      <c r="T24" s="32"/>
      <c r="U24" s="33"/>
      <c r="V24" s="27" t="s">
        <v>443</v>
      </c>
    </row>
    <row r="25" spans="2:22" x14ac:dyDescent="0.4">
      <c r="B25" s="27" t="s">
        <v>444</v>
      </c>
      <c r="C25" s="27" t="s">
        <v>445</v>
      </c>
      <c r="D25" s="28">
        <v>9783823394082</v>
      </c>
      <c r="E25" s="27" t="s">
        <v>446</v>
      </c>
      <c r="F25" s="27" t="s">
        <v>447</v>
      </c>
      <c r="G25" s="27" t="s">
        <v>448</v>
      </c>
      <c r="H25" s="27" t="s">
        <v>449</v>
      </c>
      <c r="I25" s="27"/>
      <c r="J25" s="27">
        <v>1</v>
      </c>
      <c r="K25" s="27" t="s">
        <v>52</v>
      </c>
      <c r="L25" s="27">
        <v>2020</v>
      </c>
      <c r="M25" s="30">
        <v>44025</v>
      </c>
      <c r="N25" s="30"/>
      <c r="O25" s="27" t="s">
        <v>87</v>
      </c>
      <c r="P25" s="27"/>
      <c r="Q25" s="27" t="s">
        <v>54</v>
      </c>
      <c r="R25" s="31">
        <v>68</v>
      </c>
      <c r="S25" s="32">
        <v>119</v>
      </c>
      <c r="T25" s="32"/>
      <c r="U25" s="33"/>
      <c r="V25" s="27" t="s">
        <v>450</v>
      </c>
    </row>
    <row r="26" spans="2:22" x14ac:dyDescent="0.4">
      <c r="B26" s="27" t="s">
        <v>451</v>
      </c>
      <c r="C26" s="27" t="s">
        <v>452</v>
      </c>
      <c r="D26" s="28">
        <v>9783823393467</v>
      </c>
      <c r="E26" s="27" t="s">
        <v>453</v>
      </c>
      <c r="F26" s="27" t="s">
        <v>454</v>
      </c>
      <c r="G26" s="27"/>
      <c r="H26" s="27" t="s">
        <v>455</v>
      </c>
      <c r="I26" s="27"/>
      <c r="J26" s="27">
        <v>1</v>
      </c>
      <c r="K26" s="27" t="s">
        <v>52</v>
      </c>
      <c r="L26" s="27">
        <v>2020</v>
      </c>
      <c r="M26" s="30">
        <v>44130</v>
      </c>
      <c r="N26" s="30"/>
      <c r="O26" s="27" t="s">
        <v>87</v>
      </c>
      <c r="P26" s="27"/>
      <c r="Q26" s="27" t="s">
        <v>54</v>
      </c>
      <c r="R26" s="31">
        <v>58</v>
      </c>
      <c r="S26" s="32">
        <v>119</v>
      </c>
      <c r="T26" s="32"/>
      <c r="U26" s="33"/>
      <c r="V26" s="27" t="s">
        <v>456</v>
      </c>
    </row>
    <row r="27" spans="2:22" x14ac:dyDescent="0.4">
      <c r="B27" s="27" t="s">
        <v>457</v>
      </c>
      <c r="C27" s="27" t="s">
        <v>458</v>
      </c>
      <c r="D27" s="28">
        <v>9783823393580</v>
      </c>
      <c r="E27" s="27" t="s">
        <v>459</v>
      </c>
      <c r="F27" s="27" t="s">
        <v>460</v>
      </c>
      <c r="G27" s="27" t="s">
        <v>461</v>
      </c>
      <c r="H27" s="27" t="s">
        <v>462</v>
      </c>
      <c r="I27" s="27"/>
      <c r="J27" s="27">
        <v>1</v>
      </c>
      <c r="K27" s="27" t="s">
        <v>52</v>
      </c>
      <c r="L27" s="27">
        <v>2020</v>
      </c>
      <c r="M27" s="30">
        <v>43843</v>
      </c>
      <c r="N27" s="30"/>
      <c r="O27" s="27" t="s">
        <v>87</v>
      </c>
      <c r="P27" s="27"/>
      <c r="Q27" s="27" t="s">
        <v>54</v>
      </c>
      <c r="R27" s="31">
        <v>78</v>
      </c>
      <c r="S27" s="32">
        <v>119</v>
      </c>
      <c r="T27" s="32"/>
      <c r="U27" s="33"/>
      <c r="V27" s="27" t="s">
        <v>463</v>
      </c>
    </row>
    <row r="28" spans="2:22" x14ac:dyDescent="0.4">
      <c r="B28" s="27" t="s">
        <v>464</v>
      </c>
      <c r="C28" s="27" t="s">
        <v>465</v>
      </c>
      <c r="D28" s="28">
        <v>9783823393283</v>
      </c>
      <c r="E28" s="27" t="s">
        <v>466</v>
      </c>
      <c r="F28" s="27" t="s">
        <v>467</v>
      </c>
      <c r="G28" s="27" t="s">
        <v>468</v>
      </c>
      <c r="H28" s="27" t="s">
        <v>469</v>
      </c>
      <c r="I28" s="27"/>
      <c r="J28" s="27">
        <v>1</v>
      </c>
      <c r="K28" s="27" t="s">
        <v>52</v>
      </c>
      <c r="L28" s="27">
        <v>2020</v>
      </c>
      <c r="M28" s="30">
        <v>44144</v>
      </c>
      <c r="N28" s="30"/>
      <c r="O28" s="27"/>
      <c r="P28" s="27"/>
      <c r="Q28" s="27" t="s">
        <v>54</v>
      </c>
      <c r="R28" s="31">
        <v>28.99</v>
      </c>
      <c r="S28" s="32">
        <v>249</v>
      </c>
      <c r="T28" s="32"/>
      <c r="U28" s="33"/>
      <c r="V28" s="27" t="s">
        <v>470</v>
      </c>
    </row>
    <row r="29" spans="2:22" x14ac:dyDescent="0.4">
      <c r="B29" s="27" t="s">
        <v>471</v>
      </c>
      <c r="C29" s="27" t="s">
        <v>472</v>
      </c>
      <c r="D29" s="28">
        <v>9783823393917</v>
      </c>
      <c r="E29" s="27" t="s">
        <v>473</v>
      </c>
      <c r="F29" s="27" t="s">
        <v>474</v>
      </c>
      <c r="G29" s="27" t="s">
        <v>475</v>
      </c>
      <c r="H29" s="27" t="s">
        <v>476</v>
      </c>
      <c r="I29" s="27"/>
      <c r="J29" s="27">
        <v>1</v>
      </c>
      <c r="K29" s="27" t="s">
        <v>52</v>
      </c>
      <c r="L29" s="27">
        <v>2020</v>
      </c>
      <c r="M29" s="30">
        <v>43962</v>
      </c>
      <c r="N29" s="30"/>
      <c r="O29" s="27" t="s">
        <v>87</v>
      </c>
      <c r="P29" s="27"/>
      <c r="Q29" s="27" t="s">
        <v>54</v>
      </c>
      <c r="R29" s="31">
        <v>89</v>
      </c>
      <c r="S29" s="32">
        <v>132</v>
      </c>
      <c r="T29" s="32"/>
      <c r="U29" s="33"/>
      <c r="V29" s="27" t="s">
        <v>477</v>
      </c>
    </row>
    <row r="30" spans="2:22" x14ac:dyDescent="0.4">
      <c r="B30" s="27" t="s">
        <v>478</v>
      </c>
      <c r="C30" s="27" t="s">
        <v>479</v>
      </c>
      <c r="D30" s="28">
        <v>9783823393900</v>
      </c>
      <c r="E30" s="27" t="s">
        <v>480</v>
      </c>
      <c r="F30" s="27" t="s">
        <v>481</v>
      </c>
      <c r="G30" s="27"/>
      <c r="H30" s="27" t="s">
        <v>482</v>
      </c>
      <c r="I30" s="27"/>
      <c r="J30" s="27">
        <v>1</v>
      </c>
      <c r="K30" s="27" t="s">
        <v>52</v>
      </c>
      <c r="L30" s="27">
        <v>2020</v>
      </c>
      <c r="M30" s="30">
        <v>43941</v>
      </c>
      <c r="N30" s="30"/>
      <c r="O30" s="27" t="s">
        <v>313</v>
      </c>
      <c r="P30" s="27"/>
      <c r="Q30" s="27" t="s">
        <v>54</v>
      </c>
      <c r="R30" s="31">
        <v>12.99</v>
      </c>
      <c r="S30" s="32">
        <v>129</v>
      </c>
      <c r="T30" s="32"/>
      <c r="U30" s="33"/>
      <c r="V30" s="27" t="s">
        <v>483</v>
      </c>
    </row>
    <row r="31" spans="2:22" x14ac:dyDescent="0.4">
      <c r="B31" s="27" t="s">
        <v>484</v>
      </c>
      <c r="C31" s="27" t="s">
        <v>485</v>
      </c>
      <c r="D31" s="28">
        <v>9783772056703</v>
      </c>
      <c r="E31" s="27" t="s">
        <v>486</v>
      </c>
      <c r="F31" s="27" t="s">
        <v>487</v>
      </c>
      <c r="G31" s="27" t="s">
        <v>488</v>
      </c>
      <c r="H31" s="27" t="s">
        <v>489</v>
      </c>
      <c r="I31" s="27"/>
      <c r="J31" s="27">
        <v>1</v>
      </c>
      <c r="K31" s="27" t="s">
        <v>52</v>
      </c>
      <c r="L31" s="27">
        <v>2020</v>
      </c>
      <c r="M31" s="30">
        <v>44109</v>
      </c>
      <c r="N31" s="30"/>
      <c r="O31" s="27"/>
      <c r="P31" s="27"/>
      <c r="Q31" s="27" t="s">
        <v>63</v>
      </c>
      <c r="R31" s="31">
        <v>24.9</v>
      </c>
      <c r="S31" s="32">
        <v>119</v>
      </c>
      <c r="T31" s="32"/>
      <c r="U31" s="33"/>
      <c r="V31" s="27" t="s">
        <v>490</v>
      </c>
    </row>
    <row r="32" spans="2:22" x14ac:dyDescent="0.4">
      <c r="B32" s="27" t="s">
        <v>491</v>
      </c>
      <c r="C32" s="27" t="s">
        <v>492</v>
      </c>
      <c r="D32" s="28">
        <v>9783823393597</v>
      </c>
      <c r="E32" s="27" t="s">
        <v>493</v>
      </c>
      <c r="F32" s="27" t="s">
        <v>494</v>
      </c>
      <c r="G32" s="27" t="s">
        <v>495</v>
      </c>
      <c r="H32" s="27" t="s">
        <v>469</v>
      </c>
      <c r="I32" s="27"/>
      <c r="J32" s="27">
        <v>1</v>
      </c>
      <c r="K32" s="27" t="s">
        <v>52</v>
      </c>
      <c r="L32" s="27">
        <v>2020</v>
      </c>
      <c r="M32" s="30">
        <v>43843</v>
      </c>
      <c r="N32" s="30"/>
      <c r="O32" s="27" t="s">
        <v>87</v>
      </c>
      <c r="P32" s="27"/>
      <c r="Q32" s="27" t="s">
        <v>54</v>
      </c>
      <c r="R32" s="31">
        <v>78</v>
      </c>
      <c r="S32" s="32">
        <v>119</v>
      </c>
      <c r="T32" s="32"/>
      <c r="U32" s="33"/>
      <c r="V32" s="27" t="s">
        <v>496</v>
      </c>
    </row>
    <row r="34" spans="2:2" x14ac:dyDescent="0.4">
      <c r="B34" s="35" t="s">
        <v>128</v>
      </c>
    </row>
    <row r="35" spans="2:2" x14ac:dyDescent="0.4">
      <c r="B35" s="35" t="s">
        <v>133</v>
      </c>
    </row>
    <row r="36" spans="2:2" x14ac:dyDescent="0.4">
      <c r="B36" s="42" t="s">
        <v>3801</v>
      </c>
    </row>
  </sheetData>
  <hyperlinks>
    <hyperlink ref="B5" location="Übersicht!A1" display="zurück zur Übersicht" xr:uid="{85F72311-D693-4FFA-AEC6-AC31BB3255F6}"/>
  </hyperlinks>
  <pageMargins left="0.7" right="0.7" top="0.78740157499999996" bottom="0.78740157499999996"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E85AD-0BC7-4423-843E-9CC8A5AD98F6}">
  <dimension ref="A1:W33"/>
  <sheetViews>
    <sheetView showGridLines="0" workbookViewId="0">
      <selection activeCell="A4" sqref="A4"/>
    </sheetView>
  </sheetViews>
  <sheetFormatPr baseColWidth="10" defaultRowHeight="14.6" x14ac:dyDescent="0.4"/>
  <cols>
    <col min="2" max="2" width="16.460937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843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3" x14ac:dyDescent="0.4">
      <c r="A1" s="35"/>
      <c r="B1" s="35"/>
      <c r="C1" s="36"/>
      <c r="D1" s="36"/>
      <c r="E1" s="36"/>
      <c r="F1" s="36"/>
      <c r="G1" s="35"/>
      <c r="H1" s="35"/>
      <c r="I1" s="35"/>
      <c r="J1" s="35"/>
      <c r="K1" s="35"/>
      <c r="L1" s="35"/>
    </row>
    <row r="2" spans="1:23" x14ac:dyDescent="0.4">
      <c r="A2" s="35"/>
      <c r="B2" s="35"/>
      <c r="C2" s="36"/>
      <c r="D2" s="36"/>
      <c r="E2" s="36"/>
      <c r="F2" s="36"/>
      <c r="G2" s="35"/>
      <c r="H2" s="35"/>
      <c r="I2" s="35"/>
      <c r="J2" s="35"/>
      <c r="K2" s="35"/>
      <c r="L2" s="35"/>
    </row>
    <row r="3" spans="1:23" x14ac:dyDescent="0.4">
      <c r="A3" s="35"/>
      <c r="B3" s="35"/>
      <c r="C3" s="36"/>
      <c r="D3" s="36"/>
      <c r="E3" s="36"/>
      <c r="F3" s="36"/>
      <c r="G3" s="35"/>
      <c r="H3" s="35"/>
      <c r="I3" s="35"/>
      <c r="J3" s="35"/>
      <c r="K3" s="35"/>
      <c r="L3" s="35"/>
    </row>
    <row r="4" spans="1:23" x14ac:dyDescent="0.4">
      <c r="A4" s="35"/>
      <c r="B4" s="35"/>
      <c r="C4" s="36"/>
      <c r="D4" s="36"/>
      <c r="E4" s="36"/>
      <c r="F4" s="36"/>
      <c r="G4" s="35"/>
      <c r="H4" s="35"/>
      <c r="I4" s="35"/>
      <c r="J4" s="35"/>
      <c r="K4" s="35"/>
      <c r="L4" s="35"/>
    </row>
    <row r="5" spans="1:23" x14ac:dyDescent="0.4">
      <c r="A5" s="35"/>
      <c r="B5" s="50" t="s">
        <v>130</v>
      </c>
      <c r="C5" s="36"/>
      <c r="D5" s="36"/>
      <c r="E5" s="36"/>
      <c r="F5" s="36"/>
      <c r="G5" s="35"/>
      <c r="H5" s="35"/>
      <c r="I5" s="35"/>
      <c r="J5" s="35"/>
      <c r="K5" s="35"/>
      <c r="L5" s="35"/>
    </row>
    <row r="6" spans="1:23" x14ac:dyDescent="0.4">
      <c r="B6" s="37"/>
      <c r="C6" s="38"/>
      <c r="D6" s="39"/>
      <c r="E6" s="36"/>
      <c r="F6" s="39"/>
      <c r="G6" s="35"/>
      <c r="H6" s="35"/>
      <c r="J6" s="35"/>
      <c r="K6" s="35"/>
      <c r="L6" s="35"/>
    </row>
    <row r="7" spans="1:23" x14ac:dyDescent="0.4">
      <c r="D7" s="36"/>
      <c r="E7" s="36"/>
      <c r="F7" s="40" t="s">
        <v>132</v>
      </c>
      <c r="G7" s="54" t="s">
        <v>127</v>
      </c>
      <c r="H7" s="35"/>
      <c r="I7" s="35"/>
      <c r="J7" s="35"/>
      <c r="K7" s="35"/>
      <c r="L7" s="35"/>
    </row>
    <row r="8" spans="1:23" x14ac:dyDescent="0.4">
      <c r="D8" s="36"/>
      <c r="E8" s="36"/>
      <c r="F8" s="41" t="s">
        <v>129</v>
      </c>
      <c r="G8" s="43">
        <f>SUM(S:S)*0.85</f>
        <v>2193</v>
      </c>
      <c r="H8" s="35"/>
      <c r="I8" s="35"/>
      <c r="J8" s="35"/>
      <c r="K8" s="35"/>
      <c r="L8" s="35"/>
    </row>
    <row r="9" spans="1:23" x14ac:dyDescent="0.4">
      <c r="D9" s="36"/>
      <c r="E9" s="36"/>
      <c r="F9" s="35" t="s">
        <v>131</v>
      </c>
      <c r="G9" s="44">
        <f>SUM(Tabelle346[VK Campuslizenz | Institutional Price])</f>
        <v>2580</v>
      </c>
      <c r="H9" s="35"/>
      <c r="I9" s="35"/>
      <c r="J9" s="35"/>
      <c r="K9" s="35"/>
      <c r="L9" s="35"/>
    </row>
    <row r="10" spans="1:23" x14ac:dyDescent="0.4">
      <c r="D10" s="36"/>
      <c r="E10" s="36"/>
      <c r="F10" s="35" t="s">
        <v>169</v>
      </c>
      <c r="G10" s="54" t="s">
        <v>380</v>
      </c>
      <c r="H10" s="35"/>
      <c r="I10" s="35"/>
      <c r="J10" s="35"/>
      <c r="K10" s="35"/>
      <c r="L10" s="35"/>
    </row>
    <row r="11" spans="1:23" x14ac:dyDescent="0.4">
      <c r="C11" s="39"/>
      <c r="D11" s="39"/>
      <c r="E11" s="39"/>
      <c r="F11" s="39"/>
    </row>
    <row r="12" spans="1:23" x14ac:dyDescent="0.4">
      <c r="B12" s="80" t="s">
        <v>26</v>
      </c>
      <c r="C12" s="80" t="s">
        <v>27</v>
      </c>
      <c r="D12" s="80" t="s">
        <v>28</v>
      </c>
      <c r="E12" s="80" t="s">
        <v>29</v>
      </c>
      <c r="F12" s="80" t="s">
        <v>30</v>
      </c>
      <c r="G12" s="80" t="s">
        <v>31</v>
      </c>
      <c r="H12" s="80" t="s">
        <v>32</v>
      </c>
      <c r="I12" s="80" t="s">
        <v>33</v>
      </c>
      <c r="J12" s="80" t="s">
        <v>34</v>
      </c>
      <c r="K12" s="80" t="s">
        <v>35</v>
      </c>
      <c r="L12" s="80" t="s">
        <v>36</v>
      </c>
      <c r="M12" s="80" t="s">
        <v>37</v>
      </c>
      <c r="N12" s="80" t="s">
        <v>38</v>
      </c>
      <c r="O12" s="80" t="s">
        <v>39</v>
      </c>
      <c r="P12" s="80" t="s">
        <v>40</v>
      </c>
      <c r="Q12" s="80" t="s">
        <v>41</v>
      </c>
      <c r="R12" s="80" t="s">
        <v>42</v>
      </c>
      <c r="S12" s="80" t="s">
        <v>43</v>
      </c>
      <c r="T12" s="82" t="s">
        <v>44</v>
      </c>
      <c r="U12" s="83" t="s">
        <v>45</v>
      </c>
      <c r="V12" s="80" t="s">
        <v>46</v>
      </c>
    </row>
    <row r="13" spans="1:23" x14ac:dyDescent="0.4">
      <c r="B13" s="27" t="s">
        <v>3245</v>
      </c>
      <c r="C13" s="27" t="s">
        <v>3246</v>
      </c>
      <c r="D13" s="28" t="s">
        <v>3247</v>
      </c>
      <c r="E13" s="28" t="s">
        <v>3248</v>
      </c>
      <c r="F13" s="27" t="s">
        <v>3249</v>
      </c>
      <c r="G13" s="27" t="s">
        <v>3018</v>
      </c>
      <c r="H13" s="27" t="s">
        <v>3250</v>
      </c>
      <c r="I13" s="27" t="s">
        <v>3018</v>
      </c>
      <c r="J13" s="27">
        <v>1</v>
      </c>
      <c r="K13" s="27" t="s">
        <v>52</v>
      </c>
      <c r="L13" s="27">
        <v>2023</v>
      </c>
      <c r="M13" s="30">
        <v>45096</v>
      </c>
      <c r="N13" s="30"/>
      <c r="O13" s="27" t="s">
        <v>124</v>
      </c>
      <c r="P13" s="27" t="s">
        <v>3251</v>
      </c>
      <c r="Q13" s="27" t="s">
        <v>54</v>
      </c>
      <c r="R13" s="31">
        <v>84</v>
      </c>
      <c r="S13" s="31">
        <v>139</v>
      </c>
      <c r="T13" s="32" t="s">
        <v>3018</v>
      </c>
      <c r="U13" s="33" t="s">
        <v>3018</v>
      </c>
      <c r="V13" s="27" t="s">
        <v>3252</v>
      </c>
      <c r="W13" s="27" t="s">
        <v>3018</v>
      </c>
    </row>
    <row r="14" spans="1:23" x14ac:dyDescent="0.4">
      <c r="B14" s="27" t="s">
        <v>3253</v>
      </c>
      <c r="C14" s="27" t="s">
        <v>3254</v>
      </c>
      <c r="D14" s="27" t="s">
        <v>3255</v>
      </c>
      <c r="E14" s="27" t="s">
        <v>3256</v>
      </c>
      <c r="F14" s="27" t="s">
        <v>3257</v>
      </c>
      <c r="G14" s="27" t="s">
        <v>3258</v>
      </c>
      <c r="H14" s="27" t="s">
        <v>3018</v>
      </c>
      <c r="I14" s="27" t="s">
        <v>3259</v>
      </c>
      <c r="J14" s="27">
        <v>1</v>
      </c>
      <c r="K14" s="27" t="s">
        <v>52</v>
      </c>
      <c r="L14" s="27">
        <v>2022</v>
      </c>
      <c r="M14" s="30">
        <v>44851</v>
      </c>
      <c r="N14" s="30"/>
      <c r="O14" s="27" t="s">
        <v>703</v>
      </c>
      <c r="P14" s="27" t="s">
        <v>3260</v>
      </c>
      <c r="Q14" s="27" t="s">
        <v>54</v>
      </c>
      <c r="R14" s="31">
        <v>78</v>
      </c>
      <c r="S14" s="31">
        <v>0</v>
      </c>
      <c r="T14" s="27" t="s">
        <v>44</v>
      </c>
      <c r="U14" s="27" t="s">
        <v>55</v>
      </c>
      <c r="V14" s="27" t="s">
        <v>3261</v>
      </c>
      <c r="W14" t="s">
        <v>3018</v>
      </c>
    </row>
    <row r="15" spans="1:23" x14ac:dyDescent="0.4">
      <c r="B15" s="27" t="s">
        <v>3262</v>
      </c>
      <c r="C15" s="27" t="s">
        <v>3263</v>
      </c>
      <c r="D15" s="27" t="s">
        <v>3264</v>
      </c>
      <c r="E15" s="27" t="s">
        <v>3265</v>
      </c>
      <c r="F15" s="27" t="s">
        <v>3266</v>
      </c>
      <c r="G15" s="27" t="s">
        <v>3018</v>
      </c>
      <c r="H15" s="27" t="s">
        <v>3267</v>
      </c>
      <c r="I15" s="27" t="s">
        <v>3018</v>
      </c>
      <c r="J15" s="27">
        <v>1</v>
      </c>
      <c r="K15" s="27" t="s">
        <v>52</v>
      </c>
      <c r="L15" s="27">
        <v>2023</v>
      </c>
      <c r="M15" s="30"/>
      <c r="N15" s="30">
        <v>45173</v>
      </c>
      <c r="O15" s="27" t="s">
        <v>1062</v>
      </c>
      <c r="P15" s="27" t="s">
        <v>3268</v>
      </c>
      <c r="Q15" s="27" t="s">
        <v>63</v>
      </c>
      <c r="R15" s="31">
        <v>79.900000000000006</v>
      </c>
      <c r="S15" s="31">
        <v>139</v>
      </c>
      <c r="T15" s="27" t="s">
        <v>3018</v>
      </c>
      <c r="U15" s="27"/>
      <c r="V15" s="27" t="s">
        <v>3269</v>
      </c>
      <c r="W15" t="s">
        <v>3018</v>
      </c>
    </row>
    <row r="16" spans="1:23" x14ac:dyDescent="0.4">
      <c r="B16" s="27" t="s">
        <v>3270</v>
      </c>
      <c r="C16" s="27" t="s">
        <v>3271</v>
      </c>
      <c r="D16" s="27" t="s">
        <v>3272</v>
      </c>
      <c r="E16" s="27" t="s">
        <v>3273</v>
      </c>
      <c r="F16" s="27" t="s">
        <v>3274</v>
      </c>
      <c r="G16" s="27" t="s">
        <v>3275</v>
      </c>
      <c r="H16" s="27" t="s">
        <v>3276</v>
      </c>
      <c r="I16" s="27" t="s">
        <v>3018</v>
      </c>
      <c r="J16" s="27">
        <v>1</v>
      </c>
      <c r="K16" s="27" t="s">
        <v>52</v>
      </c>
      <c r="L16" s="27">
        <v>2023</v>
      </c>
      <c r="M16" s="30"/>
      <c r="N16" s="30">
        <v>45194</v>
      </c>
      <c r="O16" s="27" t="s">
        <v>725</v>
      </c>
      <c r="P16" s="27" t="s">
        <v>3277</v>
      </c>
      <c r="Q16" s="27" t="s">
        <v>54</v>
      </c>
      <c r="R16" s="31">
        <v>88</v>
      </c>
      <c r="S16" s="31">
        <v>176</v>
      </c>
      <c r="T16" s="27" t="s">
        <v>3018</v>
      </c>
      <c r="U16" s="27" t="s">
        <v>3018</v>
      </c>
      <c r="V16" s="27" t="s">
        <v>3278</v>
      </c>
      <c r="W16" t="s">
        <v>3018</v>
      </c>
    </row>
    <row r="17" spans="2:23" x14ac:dyDescent="0.4">
      <c r="B17" s="27" t="s">
        <v>3279</v>
      </c>
      <c r="C17" s="27" t="s">
        <v>3280</v>
      </c>
      <c r="D17" s="27" t="s">
        <v>3281</v>
      </c>
      <c r="E17" s="27" t="s">
        <v>3282</v>
      </c>
      <c r="F17" s="27" t="s">
        <v>3283</v>
      </c>
      <c r="G17" s="27" t="s">
        <v>3018</v>
      </c>
      <c r="H17" s="27" t="s">
        <v>3018</v>
      </c>
      <c r="I17" s="27" t="s">
        <v>905</v>
      </c>
      <c r="J17" s="27">
        <v>1</v>
      </c>
      <c r="K17" s="27" t="s">
        <v>52</v>
      </c>
      <c r="L17" s="27">
        <v>2023</v>
      </c>
      <c r="M17" s="30"/>
      <c r="N17" s="30">
        <v>45271</v>
      </c>
      <c r="O17" s="27" t="s">
        <v>1062</v>
      </c>
      <c r="P17" s="27" t="s">
        <v>3284</v>
      </c>
      <c r="Q17" s="27" t="s">
        <v>63</v>
      </c>
      <c r="R17" s="31">
        <v>79.900000000000006</v>
      </c>
      <c r="S17" s="31">
        <v>139</v>
      </c>
      <c r="T17" s="27" t="s">
        <v>3018</v>
      </c>
      <c r="U17" s="27" t="s">
        <v>3018</v>
      </c>
      <c r="V17" s="27" t="s">
        <v>3285</v>
      </c>
      <c r="W17" t="s">
        <v>3018</v>
      </c>
    </row>
    <row r="18" spans="2:23" x14ac:dyDescent="0.4">
      <c r="B18" s="27" t="s">
        <v>3286</v>
      </c>
      <c r="C18" s="27" t="s">
        <v>3287</v>
      </c>
      <c r="D18" s="27" t="s">
        <v>3288</v>
      </c>
      <c r="E18" s="27" t="s">
        <v>3289</v>
      </c>
      <c r="F18" s="27" t="s">
        <v>3290</v>
      </c>
      <c r="G18" s="27" t="s">
        <v>3291</v>
      </c>
      <c r="H18" s="27" t="s">
        <v>3292</v>
      </c>
      <c r="I18" s="27" t="s">
        <v>3018</v>
      </c>
      <c r="J18" s="27">
        <v>1</v>
      </c>
      <c r="K18" s="27" t="s">
        <v>52</v>
      </c>
      <c r="L18" s="27">
        <v>2023</v>
      </c>
      <c r="M18" s="30"/>
      <c r="N18" s="30">
        <v>45215</v>
      </c>
      <c r="O18" s="27" t="s">
        <v>3030</v>
      </c>
      <c r="P18" s="27" t="s">
        <v>3018</v>
      </c>
      <c r="Q18" s="27" t="s">
        <v>54</v>
      </c>
      <c r="R18" s="31">
        <v>27.99</v>
      </c>
      <c r="S18" s="31">
        <v>399</v>
      </c>
      <c r="T18" s="27" t="s">
        <v>3018</v>
      </c>
      <c r="U18" s="27" t="s">
        <v>3018</v>
      </c>
      <c r="V18" s="27" t="s">
        <v>3293</v>
      </c>
      <c r="W18" t="s">
        <v>3018</v>
      </c>
    </row>
    <row r="19" spans="2:23" x14ac:dyDescent="0.4">
      <c r="B19" s="27" t="s">
        <v>3294</v>
      </c>
      <c r="C19" s="27" t="s">
        <v>3295</v>
      </c>
      <c r="D19" s="27" t="s">
        <v>3296</v>
      </c>
      <c r="E19" s="27" t="s">
        <v>3297</v>
      </c>
      <c r="F19" s="27" t="s">
        <v>3298</v>
      </c>
      <c r="G19" s="27" t="s">
        <v>3299</v>
      </c>
      <c r="H19" s="27" t="s">
        <v>3300</v>
      </c>
      <c r="I19" s="27" t="s">
        <v>3018</v>
      </c>
      <c r="J19" s="27">
        <v>1</v>
      </c>
      <c r="K19" s="27" t="s">
        <v>52</v>
      </c>
      <c r="L19" s="27">
        <v>2023</v>
      </c>
      <c r="M19" s="30"/>
      <c r="N19" s="30">
        <v>45096</v>
      </c>
      <c r="O19" s="27" t="s">
        <v>877</v>
      </c>
      <c r="P19" s="27" t="s">
        <v>3301</v>
      </c>
      <c r="Q19" s="27" t="s">
        <v>63</v>
      </c>
      <c r="R19" s="31">
        <v>88</v>
      </c>
      <c r="S19" s="31">
        <v>139</v>
      </c>
      <c r="T19" s="27" t="s">
        <v>3018</v>
      </c>
      <c r="U19" s="27" t="s">
        <v>3018</v>
      </c>
      <c r="V19" s="27" t="s">
        <v>3302</v>
      </c>
      <c r="W19" t="s">
        <v>3018</v>
      </c>
    </row>
    <row r="20" spans="2:23" x14ac:dyDescent="0.4">
      <c r="B20" s="27" t="s">
        <v>3303</v>
      </c>
      <c r="C20" s="27" t="s">
        <v>3304</v>
      </c>
      <c r="D20" s="27" t="s">
        <v>3305</v>
      </c>
      <c r="E20" s="27" t="s">
        <v>3306</v>
      </c>
      <c r="F20" s="27" t="s">
        <v>3307</v>
      </c>
      <c r="G20" s="27" t="s">
        <v>3308</v>
      </c>
      <c r="H20" s="27" t="s">
        <v>3018</v>
      </c>
      <c r="I20" s="27" t="s">
        <v>3309</v>
      </c>
      <c r="J20" s="27">
        <v>1</v>
      </c>
      <c r="K20" s="27" t="s">
        <v>52</v>
      </c>
      <c r="L20" s="27">
        <v>2023</v>
      </c>
      <c r="M20" s="30"/>
      <c r="N20" s="30">
        <v>45257</v>
      </c>
      <c r="O20" s="27" t="s">
        <v>862</v>
      </c>
      <c r="P20" s="27" t="s">
        <v>3120</v>
      </c>
      <c r="Q20" s="27" t="s">
        <v>63</v>
      </c>
      <c r="R20" s="31">
        <v>78</v>
      </c>
      <c r="S20" s="31">
        <v>156</v>
      </c>
      <c r="T20" s="27" t="s">
        <v>3018</v>
      </c>
      <c r="U20" s="27" t="s">
        <v>3018</v>
      </c>
      <c r="V20" s="27" t="s">
        <v>3310</v>
      </c>
      <c r="W20" t="s">
        <v>3018</v>
      </c>
    </row>
    <row r="21" spans="2:23" x14ac:dyDescent="0.4">
      <c r="B21" s="27" t="s">
        <v>3311</v>
      </c>
      <c r="C21" s="27" t="s">
        <v>3312</v>
      </c>
      <c r="D21" s="27" t="s">
        <v>3313</v>
      </c>
      <c r="E21" s="27" t="s">
        <v>3314</v>
      </c>
      <c r="F21" s="27" t="s">
        <v>3315</v>
      </c>
      <c r="G21" s="27" t="s">
        <v>3316</v>
      </c>
      <c r="H21" s="27" t="s">
        <v>3317</v>
      </c>
      <c r="I21" s="27" t="s">
        <v>3018</v>
      </c>
      <c r="J21" s="27">
        <v>1</v>
      </c>
      <c r="K21" s="27" t="s">
        <v>52</v>
      </c>
      <c r="L21" s="27">
        <v>2023</v>
      </c>
      <c r="M21" s="30"/>
      <c r="N21" s="30">
        <v>45138</v>
      </c>
      <c r="O21" s="27" t="s">
        <v>703</v>
      </c>
      <c r="P21" s="27" t="s">
        <v>3318</v>
      </c>
      <c r="Q21" s="27" t="s">
        <v>54</v>
      </c>
      <c r="R21" s="31">
        <v>78</v>
      </c>
      <c r="S21" s="31">
        <v>139</v>
      </c>
      <c r="T21" s="27" t="s">
        <v>3018</v>
      </c>
      <c r="U21" s="27" t="s">
        <v>3018</v>
      </c>
      <c r="V21" s="27" t="s">
        <v>3319</v>
      </c>
      <c r="W21" t="s">
        <v>3018</v>
      </c>
    </row>
    <row r="22" spans="2:23" x14ac:dyDescent="0.4">
      <c r="B22" s="27" t="s">
        <v>3320</v>
      </c>
      <c r="C22" s="27" t="s">
        <v>3321</v>
      </c>
      <c r="D22" s="27" t="s">
        <v>3322</v>
      </c>
      <c r="E22" s="27" t="s">
        <v>3323</v>
      </c>
      <c r="F22" s="27" t="s">
        <v>3324</v>
      </c>
      <c r="G22" s="27" t="s">
        <v>3325</v>
      </c>
      <c r="H22" s="27" t="s">
        <v>3018</v>
      </c>
      <c r="I22" s="27" t="s">
        <v>3326</v>
      </c>
      <c r="J22" s="27">
        <v>1</v>
      </c>
      <c r="K22" s="27" t="s">
        <v>52</v>
      </c>
      <c r="L22" s="27">
        <v>2023</v>
      </c>
      <c r="M22" s="30"/>
      <c r="N22" s="30">
        <v>45075</v>
      </c>
      <c r="O22" s="27" t="s">
        <v>767</v>
      </c>
      <c r="P22" s="27" t="s">
        <v>3327</v>
      </c>
      <c r="Q22" s="27" t="s">
        <v>54</v>
      </c>
      <c r="R22" s="31">
        <v>88</v>
      </c>
      <c r="S22" s="31">
        <v>139</v>
      </c>
      <c r="T22" s="27" t="s">
        <v>3018</v>
      </c>
      <c r="U22" s="27" t="s">
        <v>3018</v>
      </c>
      <c r="V22" s="27" t="s">
        <v>3328</v>
      </c>
      <c r="W22" t="s">
        <v>3018</v>
      </c>
    </row>
    <row r="23" spans="2:23" x14ac:dyDescent="0.4">
      <c r="B23" s="27" t="s">
        <v>3329</v>
      </c>
      <c r="C23" s="27" t="s">
        <v>3330</v>
      </c>
      <c r="D23" s="27" t="s">
        <v>3331</v>
      </c>
      <c r="E23" s="27" t="s">
        <v>3332</v>
      </c>
      <c r="F23" s="27" t="s">
        <v>3333</v>
      </c>
      <c r="G23" s="27" t="s">
        <v>3334</v>
      </c>
      <c r="H23" s="27" t="s">
        <v>3335</v>
      </c>
      <c r="I23" s="27" t="s">
        <v>3018</v>
      </c>
      <c r="J23" s="27">
        <v>1</v>
      </c>
      <c r="K23" s="27" t="s">
        <v>52</v>
      </c>
      <c r="L23" s="27">
        <v>2024</v>
      </c>
      <c r="M23" s="30"/>
      <c r="N23" s="30">
        <v>45337</v>
      </c>
      <c r="O23" s="27" t="s">
        <v>717</v>
      </c>
      <c r="P23" s="27" t="s">
        <v>3251</v>
      </c>
      <c r="Q23" s="27" t="s">
        <v>54</v>
      </c>
      <c r="R23" s="31">
        <v>118</v>
      </c>
      <c r="S23" s="31">
        <v>179</v>
      </c>
      <c r="T23" s="27" t="s">
        <v>3018</v>
      </c>
      <c r="U23" s="27" t="s">
        <v>3018</v>
      </c>
      <c r="V23" s="27" t="s">
        <v>3336</v>
      </c>
      <c r="W23" t="s">
        <v>3018</v>
      </c>
    </row>
    <row r="24" spans="2:23" x14ac:dyDescent="0.4">
      <c r="B24" s="27" t="s">
        <v>3337</v>
      </c>
      <c r="C24" s="27" t="s">
        <v>3338</v>
      </c>
      <c r="D24" s="27" t="s">
        <v>3339</v>
      </c>
      <c r="E24" s="27" t="s">
        <v>3340</v>
      </c>
      <c r="F24" s="27" t="s">
        <v>3341</v>
      </c>
      <c r="G24" s="27" t="s">
        <v>3342</v>
      </c>
      <c r="H24" s="27" t="s">
        <v>3343</v>
      </c>
      <c r="I24" s="27" t="s">
        <v>3018</v>
      </c>
      <c r="J24" s="27">
        <v>1</v>
      </c>
      <c r="K24" s="27" t="s">
        <v>52</v>
      </c>
      <c r="L24" s="27">
        <v>2023</v>
      </c>
      <c r="M24" s="30"/>
      <c r="N24" s="30">
        <v>45194</v>
      </c>
      <c r="O24" s="27" t="s">
        <v>790</v>
      </c>
      <c r="P24" s="27" t="s">
        <v>3344</v>
      </c>
      <c r="Q24" s="27" t="s">
        <v>63</v>
      </c>
      <c r="R24" s="31">
        <v>98</v>
      </c>
      <c r="S24" s="31">
        <v>149</v>
      </c>
      <c r="T24" s="27" t="s">
        <v>3018</v>
      </c>
      <c r="U24" s="27" t="s">
        <v>3018</v>
      </c>
      <c r="V24" s="27" t="s">
        <v>3345</v>
      </c>
      <c r="W24" t="s">
        <v>3018</v>
      </c>
    </row>
    <row r="25" spans="2:23" x14ac:dyDescent="0.4">
      <c r="B25" s="27" t="s">
        <v>3346</v>
      </c>
      <c r="C25" s="27" t="s">
        <v>3347</v>
      </c>
      <c r="D25" s="27" t="s">
        <v>3348</v>
      </c>
      <c r="E25" s="27" t="s">
        <v>3349</v>
      </c>
      <c r="F25" s="27" t="s">
        <v>3350</v>
      </c>
      <c r="G25" s="27" t="s">
        <v>3351</v>
      </c>
      <c r="H25" s="27" t="s">
        <v>3018</v>
      </c>
      <c r="I25" s="27" t="s">
        <v>3018</v>
      </c>
      <c r="J25" s="27">
        <v>1</v>
      </c>
      <c r="K25" s="27" t="s">
        <v>52</v>
      </c>
      <c r="L25" s="27">
        <v>2023</v>
      </c>
      <c r="M25" s="30"/>
      <c r="N25" s="30">
        <v>45411</v>
      </c>
      <c r="O25" s="27" t="s">
        <v>877</v>
      </c>
      <c r="P25" s="27" t="s">
        <v>3352</v>
      </c>
      <c r="Q25" s="27" t="s">
        <v>63</v>
      </c>
      <c r="R25" s="31">
        <v>108</v>
      </c>
      <c r="S25" s="31">
        <v>0</v>
      </c>
      <c r="T25" s="27" t="s">
        <v>44</v>
      </c>
      <c r="U25" s="27" t="s">
        <v>55</v>
      </c>
      <c r="V25" s="27" t="s">
        <v>3353</v>
      </c>
      <c r="W25" t="s">
        <v>3018</v>
      </c>
    </row>
    <row r="26" spans="2:23" x14ac:dyDescent="0.4">
      <c r="B26" s="27" t="s">
        <v>3228</v>
      </c>
      <c r="C26" s="27" t="s">
        <v>3229</v>
      </c>
      <c r="D26" s="27" t="s">
        <v>3230</v>
      </c>
      <c r="E26" s="27" t="s">
        <v>3231</v>
      </c>
      <c r="F26" s="27" t="s">
        <v>3232</v>
      </c>
      <c r="G26" s="27" t="s">
        <v>3233</v>
      </c>
      <c r="H26" s="27" t="s">
        <v>3234</v>
      </c>
      <c r="I26" s="27" t="s">
        <v>3018</v>
      </c>
      <c r="J26" s="27">
        <v>2</v>
      </c>
      <c r="K26" s="27" t="s">
        <v>3235</v>
      </c>
      <c r="L26" s="27">
        <v>2023</v>
      </c>
      <c r="M26" s="30"/>
      <c r="N26" s="30">
        <v>45173</v>
      </c>
      <c r="O26" s="27" t="s">
        <v>176</v>
      </c>
      <c r="P26" s="27" t="s">
        <v>3018</v>
      </c>
      <c r="Q26" s="27" t="s">
        <v>54</v>
      </c>
      <c r="R26" s="31">
        <v>24.9</v>
      </c>
      <c r="S26" s="31">
        <v>349</v>
      </c>
      <c r="T26" s="27" t="s">
        <v>3018</v>
      </c>
      <c r="U26" s="27" t="s">
        <v>3018</v>
      </c>
      <c r="V26" s="27" t="s">
        <v>3236</v>
      </c>
      <c r="W26" t="s">
        <v>3018</v>
      </c>
    </row>
    <row r="27" spans="2:23" x14ac:dyDescent="0.4">
      <c r="B27" s="27" t="s">
        <v>3354</v>
      </c>
      <c r="C27" s="27" t="s">
        <v>3355</v>
      </c>
      <c r="D27" s="27" t="s">
        <v>3356</v>
      </c>
      <c r="E27" s="27" t="s">
        <v>3357</v>
      </c>
      <c r="F27" s="27" t="s">
        <v>3358</v>
      </c>
      <c r="G27" s="27" t="s">
        <v>3018</v>
      </c>
      <c r="H27" s="27" t="s">
        <v>3359</v>
      </c>
      <c r="I27" s="27" t="s">
        <v>3018</v>
      </c>
      <c r="J27" s="27">
        <v>1</v>
      </c>
      <c r="K27" s="27" t="s">
        <v>52</v>
      </c>
      <c r="L27" s="27">
        <v>2023</v>
      </c>
      <c r="M27" s="30">
        <v>45096</v>
      </c>
      <c r="N27" s="30"/>
      <c r="O27" s="27" t="s">
        <v>596</v>
      </c>
      <c r="P27" s="27" t="s">
        <v>3360</v>
      </c>
      <c r="Q27" s="27" t="s">
        <v>54</v>
      </c>
      <c r="R27" s="31">
        <v>12.9</v>
      </c>
      <c r="S27" s="31">
        <v>199</v>
      </c>
      <c r="T27" s="27" t="s">
        <v>3018</v>
      </c>
      <c r="U27" s="27" t="s">
        <v>3018</v>
      </c>
      <c r="V27" s="27" t="s">
        <v>3361</v>
      </c>
      <c r="W27" t="s">
        <v>3018</v>
      </c>
    </row>
    <row r="28" spans="2:23" x14ac:dyDescent="0.4">
      <c r="B28" s="27" t="s">
        <v>3362</v>
      </c>
      <c r="C28" s="27" t="s">
        <v>3363</v>
      </c>
      <c r="D28" s="27" t="s">
        <v>3364</v>
      </c>
      <c r="E28" s="27" t="s">
        <v>3365</v>
      </c>
      <c r="F28" s="27" t="s">
        <v>3366</v>
      </c>
      <c r="G28" s="27" t="s">
        <v>3018</v>
      </c>
      <c r="H28" s="27" t="s">
        <v>3018</v>
      </c>
      <c r="I28" s="27" t="s">
        <v>3367</v>
      </c>
      <c r="J28" s="27">
        <v>1</v>
      </c>
      <c r="K28" s="27" t="s">
        <v>52</v>
      </c>
      <c r="L28" s="27">
        <v>2023</v>
      </c>
      <c r="M28" s="30"/>
      <c r="N28" s="30">
        <v>45278</v>
      </c>
      <c r="O28" s="27" t="s">
        <v>775</v>
      </c>
      <c r="P28" s="27" t="s">
        <v>3368</v>
      </c>
      <c r="Q28" s="27" t="s">
        <v>54</v>
      </c>
      <c r="R28" s="31">
        <v>59</v>
      </c>
      <c r="S28" s="31">
        <v>139</v>
      </c>
      <c r="T28" s="27" t="s">
        <v>3018</v>
      </c>
      <c r="U28" s="27"/>
      <c r="V28" s="27" t="s">
        <v>3369</v>
      </c>
      <c r="W28" t="s">
        <v>3018</v>
      </c>
    </row>
    <row r="31" spans="2:23" x14ac:dyDescent="0.4">
      <c r="B31" s="35" t="s">
        <v>128</v>
      </c>
    </row>
    <row r="32" spans="2:23" x14ac:dyDescent="0.4">
      <c r="B32" s="35" t="s">
        <v>133</v>
      </c>
    </row>
    <row r="33" spans="2:2" x14ac:dyDescent="0.4">
      <c r="B33" s="42" t="s">
        <v>3810</v>
      </c>
    </row>
  </sheetData>
  <hyperlinks>
    <hyperlink ref="B5" location="Übersicht!A1" display="zurück zur Übersicht" xr:uid="{859E54CF-EFD0-4886-B4BE-A99FBEBA4D2E}"/>
  </hyperlinks>
  <pageMargins left="0.7" right="0.7" top="0.78740157499999996" bottom="0.78740157499999996" header="0.3" footer="0.3"/>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F3BFB-8BCC-420D-AA41-5171D15E21AD}">
  <sheetPr>
    <tabColor theme="2" tint="-9.9978637043366805E-2"/>
  </sheetPr>
  <dimension ref="A1:V46"/>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4635.05</v>
      </c>
      <c r="H8" s="35"/>
      <c r="I8" s="35"/>
      <c r="J8" s="35"/>
      <c r="K8" s="35"/>
      <c r="L8" s="35"/>
    </row>
    <row r="9" spans="1:22" x14ac:dyDescent="0.4">
      <c r="D9" s="36"/>
      <c r="E9" s="36"/>
      <c r="F9" s="35" t="s">
        <v>131</v>
      </c>
      <c r="G9" s="44">
        <f>SUM(Tabelle358[VK Campuslizenz | Institutional Price])</f>
        <v>5453</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697</v>
      </c>
      <c r="C13" s="27" t="s">
        <v>698</v>
      </c>
      <c r="D13" s="28">
        <v>9783823395614</v>
      </c>
      <c r="E13" s="29" t="s">
        <v>699</v>
      </c>
      <c r="F13" s="27" t="s">
        <v>700</v>
      </c>
      <c r="G13" s="27" t="s">
        <v>701</v>
      </c>
      <c r="H13" s="27" t="s">
        <v>702</v>
      </c>
      <c r="I13" s="27"/>
      <c r="J13" s="27">
        <v>1</v>
      </c>
      <c r="K13" s="27" t="s">
        <v>52</v>
      </c>
      <c r="L13" s="27">
        <v>2023</v>
      </c>
      <c r="M13" s="30">
        <v>44998</v>
      </c>
      <c r="N13" s="75"/>
      <c r="O13" s="27" t="s">
        <v>703</v>
      </c>
      <c r="P13" s="27"/>
      <c r="Q13" s="27" t="s">
        <v>54</v>
      </c>
      <c r="R13" s="31">
        <v>88</v>
      </c>
      <c r="S13" s="32">
        <v>132</v>
      </c>
      <c r="T13" s="32"/>
      <c r="U13" s="33"/>
      <c r="V13" s="27" t="s">
        <v>704</v>
      </c>
    </row>
    <row r="14" spans="1:22" x14ac:dyDescent="0.4">
      <c r="B14" s="27" t="s">
        <v>705</v>
      </c>
      <c r="C14" s="27" t="s">
        <v>706</v>
      </c>
      <c r="D14" s="28">
        <v>9783823395171</v>
      </c>
      <c r="E14" s="29" t="s">
        <v>707</v>
      </c>
      <c r="F14" s="27" t="s">
        <v>708</v>
      </c>
      <c r="G14" s="27" t="s">
        <v>311</v>
      </c>
      <c r="H14" s="27" t="s">
        <v>709</v>
      </c>
      <c r="I14" s="27"/>
      <c r="J14" s="27">
        <v>1</v>
      </c>
      <c r="K14" s="27" t="s">
        <v>52</v>
      </c>
      <c r="L14" s="27">
        <v>2023</v>
      </c>
      <c r="M14" s="30"/>
      <c r="N14" s="30">
        <v>45166</v>
      </c>
      <c r="O14" s="27" t="s">
        <v>176</v>
      </c>
      <c r="P14" s="27"/>
      <c r="Q14" s="27" t="s">
        <v>54</v>
      </c>
      <c r="R14" s="31">
        <v>24.99</v>
      </c>
      <c r="S14" s="32">
        <v>399</v>
      </c>
      <c r="T14" s="32"/>
      <c r="U14" s="33"/>
      <c r="V14" s="27" t="s">
        <v>710</v>
      </c>
    </row>
    <row r="15" spans="1:22" x14ac:dyDescent="0.4">
      <c r="B15" s="27" t="s">
        <v>711</v>
      </c>
      <c r="C15" s="27" t="s">
        <v>712</v>
      </c>
      <c r="D15" s="28">
        <v>9783823394105</v>
      </c>
      <c r="E15" s="29" t="s">
        <v>713</v>
      </c>
      <c r="F15" s="27" t="s">
        <v>714</v>
      </c>
      <c r="G15" s="27" t="s">
        <v>715</v>
      </c>
      <c r="H15" s="27"/>
      <c r="I15" s="27" t="s">
        <v>716</v>
      </c>
      <c r="J15" s="27">
        <v>1</v>
      </c>
      <c r="K15" s="27" t="s">
        <v>52</v>
      </c>
      <c r="L15" s="27">
        <v>2023</v>
      </c>
      <c r="M15" s="30">
        <v>44998</v>
      </c>
      <c r="N15" s="30"/>
      <c r="O15" s="27" t="s">
        <v>717</v>
      </c>
      <c r="P15" s="27">
        <v>84</v>
      </c>
      <c r="Q15" s="27" t="s">
        <v>54</v>
      </c>
      <c r="R15" s="31">
        <v>128</v>
      </c>
      <c r="S15" s="32">
        <v>199</v>
      </c>
      <c r="T15" s="32"/>
      <c r="U15" s="33"/>
      <c r="V15" s="27" t="s">
        <v>718</v>
      </c>
    </row>
    <row r="16" spans="1:22" x14ac:dyDescent="0.4">
      <c r="B16" s="27" t="s">
        <v>719</v>
      </c>
      <c r="C16" s="27" t="s">
        <v>720</v>
      </c>
      <c r="D16" s="28">
        <v>9783823395164</v>
      </c>
      <c r="E16" s="29" t="s">
        <v>721</v>
      </c>
      <c r="F16" s="27" t="s">
        <v>722</v>
      </c>
      <c r="G16" s="27" t="s">
        <v>723</v>
      </c>
      <c r="H16" s="27"/>
      <c r="I16" s="27" t="s">
        <v>724</v>
      </c>
      <c r="J16" s="27">
        <v>1</v>
      </c>
      <c r="K16" s="27" t="s">
        <v>52</v>
      </c>
      <c r="L16" s="27">
        <v>2023</v>
      </c>
      <c r="M16" s="30"/>
      <c r="N16" s="30">
        <v>45166</v>
      </c>
      <c r="O16" s="27" t="s">
        <v>725</v>
      </c>
      <c r="P16" s="27">
        <v>5</v>
      </c>
      <c r="Q16" s="27" t="s">
        <v>54</v>
      </c>
      <c r="R16" s="31">
        <v>88</v>
      </c>
      <c r="S16" s="32">
        <v>132</v>
      </c>
      <c r="T16" s="32"/>
      <c r="U16" s="33"/>
      <c r="V16" s="27" t="s">
        <v>726</v>
      </c>
    </row>
    <row r="17" spans="2:22" x14ac:dyDescent="0.4">
      <c r="B17" s="27" t="s">
        <v>727</v>
      </c>
      <c r="C17" s="27" t="s">
        <v>728</v>
      </c>
      <c r="D17" s="28">
        <v>9783772057687</v>
      </c>
      <c r="E17" s="29" t="s">
        <v>729</v>
      </c>
      <c r="F17" s="27" t="s">
        <v>730</v>
      </c>
      <c r="G17" s="27" t="s">
        <v>731</v>
      </c>
      <c r="H17" s="27"/>
      <c r="I17" s="27" t="s">
        <v>732</v>
      </c>
      <c r="J17" s="27">
        <v>1</v>
      </c>
      <c r="K17" s="27" t="s">
        <v>52</v>
      </c>
      <c r="L17" s="27">
        <v>2022</v>
      </c>
      <c r="M17" s="30">
        <v>44907</v>
      </c>
      <c r="N17" s="30"/>
      <c r="O17" s="27"/>
      <c r="P17" s="27"/>
      <c r="Q17" s="27" t="s">
        <v>63</v>
      </c>
      <c r="R17" s="31">
        <v>49.9</v>
      </c>
      <c r="S17" s="32">
        <v>119</v>
      </c>
      <c r="T17" s="32"/>
      <c r="U17" s="33"/>
      <c r="V17" s="27" t="s">
        <v>733</v>
      </c>
    </row>
    <row r="18" spans="2:22" x14ac:dyDescent="0.4">
      <c r="B18" s="27" t="s">
        <v>734</v>
      </c>
      <c r="C18" s="27" t="s">
        <v>735</v>
      </c>
      <c r="D18" s="28">
        <v>9783823395324</v>
      </c>
      <c r="E18" s="29" t="s">
        <v>736</v>
      </c>
      <c r="F18" s="27" t="s">
        <v>737</v>
      </c>
      <c r="G18" s="27"/>
      <c r="H18" s="27" t="s">
        <v>738</v>
      </c>
      <c r="I18" s="27"/>
      <c r="J18" s="27">
        <v>1</v>
      </c>
      <c r="K18" s="27" t="s">
        <v>52</v>
      </c>
      <c r="L18" s="27">
        <v>2022</v>
      </c>
      <c r="M18" s="30">
        <v>44809</v>
      </c>
      <c r="N18" s="30"/>
      <c r="O18" s="27" t="s">
        <v>176</v>
      </c>
      <c r="P18" s="27"/>
      <c r="Q18" s="27" t="s">
        <v>54</v>
      </c>
      <c r="R18" s="31">
        <v>28.99</v>
      </c>
      <c r="S18" s="32">
        <v>399</v>
      </c>
      <c r="T18" s="32"/>
      <c r="U18" s="33"/>
      <c r="V18" s="27" t="s">
        <v>739</v>
      </c>
    </row>
    <row r="19" spans="2:22" x14ac:dyDescent="0.4">
      <c r="B19" s="27" t="s">
        <v>740</v>
      </c>
      <c r="C19" s="27" t="s">
        <v>741</v>
      </c>
      <c r="D19" s="28">
        <v>9783893086658</v>
      </c>
      <c r="E19" s="29" t="s">
        <v>742</v>
      </c>
      <c r="F19" s="27" t="s">
        <v>743</v>
      </c>
      <c r="G19" s="27" t="s">
        <v>744</v>
      </c>
      <c r="H19" s="27" t="s">
        <v>745</v>
      </c>
      <c r="I19" s="27"/>
      <c r="J19" s="27">
        <v>1</v>
      </c>
      <c r="K19" s="27" t="s">
        <v>52</v>
      </c>
      <c r="L19" s="27">
        <v>2022</v>
      </c>
      <c r="M19" s="30">
        <v>44809</v>
      </c>
      <c r="N19" s="30"/>
      <c r="O19" s="27" t="s">
        <v>78</v>
      </c>
      <c r="P19" s="27"/>
      <c r="Q19" s="27" t="s">
        <v>79</v>
      </c>
      <c r="R19" s="31">
        <v>17.989999999999998</v>
      </c>
      <c r="S19" s="32">
        <v>199</v>
      </c>
      <c r="T19" s="32"/>
      <c r="U19" s="33"/>
      <c r="V19" s="27" t="s">
        <v>746</v>
      </c>
    </row>
    <row r="20" spans="2:22" x14ac:dyDescent="0.4">
      <c r="B20" s="27" t="s">
        <v>747</v>
      </c>
      <c r="C20" s="27" t="s">
        <v>748</v>
      </c>
      <c r="D20" s="28">
        <v>9783772057700</v>
      </c>
      <c r="E20" s="29" t="s">
        <v>749</v>
      </c>
      <c r="F20" s="27" t="s">
        <v>750</v>
      </c>
      <c r="G20" s="27"/>
      <c r="H20" s="27" t="s">
        <v>751</v>
      </c>
      <c r="I20" s="27"/>
      <c r="J20" s="27">
        <v>1</v>
      </c>
      <c r="K20" s="27" t="s">
        <v>52</v>
      </c>
      <c r="L20" s="27">
        <v>2022</v>
      </c>
      <c r="M20" s="30">
        <v>44851</v>
      </c>
      <c r="N20" s="30"/>
      <c r="O20" s="27" t="s">
        <v>752</v>
      </c>
      <c r="P20" s="27">
        <v>71</v>
      </c>
      <c r="Q20" s="27" t="s">
        <v>63</v>
      </c>
      <c r="R20" s="31">
        <v>78</v>
      </c>
      <c r="S20" s="32">
        <v>119</v>
      </c>
      <c r="T20" s="32" t="s">
        <v>44</v>
      </c>
      <c r="U20" s="33" t="s">
        <v>284</v>
      </c>
      <c r="V20" s="27" t="s">
        <v>753</v>
      </c>
    </row>
    <row r="21" spans="2:22" x14ac:dyDescent="0.4">
      <c r="B21" s="27" t="s">
        <v>754</v>
      </c>
      <c r="C21" s="27" t="s">
        <v>755</v>
      </c>
      <c r="D21" s="28">
        <v>9783823395423</v>
      </c>
      <c r="E21" s="29" t="s">
        <v>756</v>
      </c>
      <c r="F21" s="27" t="s">
        <v>757</v>
      </c>
      <c r="G21" s="27" t="s">
        <v>758</v>
      </c>
      <c r="H21" s="27" t="s">
        <v>759</v>
      </c>
      <c r="I21" s="27"/>
      <c r="J21" s="27">
        <v>1</v>
      </c>
      <c r="K21" s="27" t="s">
        <v>52</v>
      </c>
      <c r="L21" s="27">
        <v>2022</v>
      </c>
      <c r="M21" s="30">
        <v>44676</v>
      </c>
      <c r="N21" s="30"/>
      <c r="O21" s="27" t="s">
        <v>717</v>
      </c>
      <c r="P21" s="27">
        <v>86</v>
      </c>
      <c r="Q21" s="27" t="s">
        <v>54</v>
      </c>
      <c r="R21" s="31">
        <v>108</v>
      </c>
      <c r="S21" s="32">
        <v>0</v>
      </c>
      <c r="T21" s="32" t="s">
        <v>44</v>
      </c>
      <c r="U21" s="33" t="s">
        <v>55</v>
      </c>
      <c r="V21" s="27" t="s">
        <v>760</v>
      </c>
    </row>
    <row r="22" spans="2:22" x14ac:dyDescent="0.4">
      <c r="B22" s="27" t="s">
        <v>761</v>
      </c>
      <c r="C22" s="27" t="s">
        <v>762</v>
      </c>
      <c r="D22" s="28">
        <v>9783823395140</v>
      </c>
      <c r="E22" s="29" t="s">
        <v>763</v>
      </c>
      <c r="F22" s="27" t="s">
        <v>764</v>
      </c>
      <c r="G22" s="27" t="s">
        <v>765</v>
      </c>
      <c r="H22" s="27" t="s">
        <v>766</v>
      </c>
      <c r="I22" s="27"/>
      <c r="J22" s="27">
        <v>1</v>
      </c>
      <c r="K22" s="27" t="s">
        <v>52</v>
      </c>
      <c r="L22" s="27">
        <v>2022</v>
      </c>
      <c r="M22" s="30">
        <v>44620</v>
      </c>
      <c r="N22" s="30"/>
      <c r="O22" s="27" t="s">
        <v>767</v>
      </c>
      <c r="P22" s="27">
        <v>10</v>
      </c>
      <c r="Q22" s="27" t="s">
        <v>54</v>
      </c>
      <c r="R22" s="31">
        <v>88</v>
      </c>
      <c r="S22" s="32">
        <v>132</v>
      </c>
      <c r="T22" s="32"/>
      <c r="U22" s="33"/>
      <c r="V22" s="27" t="s">
        <v>768</v>
      </c>
    </row>
    <row r="23" spans="2:22" x14ac:dyDescent="0.4">
      <c r="B23" s="27" t="s">
        <v>769</v>
      </c>
      <c r="C23" s="27" t="s">
        <v>770</v>
      </c>
      <c r="D23" s="28">
        <v>9783823395225</v>
      </c>
      <c r="E23" s="29" t="s">
        <v>771</v>
      </c>
      <c r="F23" s="27" t="s">
        <v>772</v>
      </c>
      <c r="G23" s="27" t="s">
        <v>773</v>
      </c>
      <c r="H23" s="27" t="s">
        <v>774</v>
      </c>
      <c r="I23" s="27"/>
      <c r="J23" s="27">
        <v>1</v>
      </c>
      <c r="K23" s="27" t="s">
        <v>52</v>
      </c>
      <c r="L23" s="27">
        <v>2022</v>
      </c>
      <c r="M23" s="30">
        <v>44893</v>
      </c>
      <c r="N23" s="30"/>
      <c r="O23" s="27" t="s">
        <v>775</v>
      </c>
      <c r="P23" s="27">
        <v>22</v>
      </c>
      <c r="Q23" s="27" t="s">
        <v>54</v>
      </c>
      <c r="R23" s="31">
        <v>88</v>
      </c>
      <c r="S23" s="32">
        <v>0</v>
      </c>
      <c r="T23" s="32" t="s">
        <v>44</v>
      </c>
      <c r="U23" s="33" t="s">
        <v>55</v>
      </c>
      <c r="V23" s="27" t="s">
        <v>776</v>
      </c>
    </row>
    <row r="24" spans="2:22" x14ac:dyDescent="0.4">
      <c r="B24" s="27" t="s">
        <v>777</v>
      </c>
      <c r="C24" s="27" t="s">
        <v>778</v>
      </c>
      <c r="D24" s="28">
        <v>9783823392736</v>
      </c>
      <c r="E24" s="29" t="s">
        <v>779</v>
      </c>
      <c r="F24" s="27" t="s">
        <v>780</v>
      </c>
      <c r="G24" s="27" t="s">
        <v>781</v>
      </c>
      <c r="H24" s="27" t="s">
        <v>782</v>
      </c>
      <c r="I24" s="27"/>
      <c r="J24" s="27">
        <v>1</v>
      </c>
      <c r="K24" s="27" t="s">
        <v>52</v>
      </c>
      <c r="L24" s="27">
        <v>2023</v>
      </c>
      <c r="M24" s="30"/>
      <c r="N24" s="30">
        <v>45092</v>
      </c>
      <c r="O24" s="27" t="s">
        <v>71</v>
      </c>
      <c r="P24" s="27"/>
      <c r="Q24" s="27" t="s">
        <v>54</v>
      </c>
      <c r="R24" s="31">
        <v>22.99</v>
      </c>
      <c r="S24" s="32">
        <v>349</v>
      </c>
      <c r="T24" s="32"/>
      <c r="U24" s="33"/>
      <c r="V24" s="27" t="s">
        <v>783</v>
      </c>
    </row>
    <row r="25" spans="2:22" x14ac:dyDescent="0.4">
      <c r="B25" s="27" t="s">
        <v>784</v>
      </c>
      <c r="C25" s="27" t="s">
        <v>785</v>
      </c>
      <c r="D25" s="28">
        <v>9783772057847</v>
      </c>
      <c r="E25" s="29" t="s">
        <v>786</v>
      </c>
      <c r="F25" s="27" t="s">
        <v>787</v>
      </c>
      <c r="G25" s="27" t="s">
        <v>788</v>
      </c>
      <c r="H25" s="27" t="s">
        <v>789</v>
      </c>
      <c r="I25" s="27"/>
      <c r="J25" s="27">
        <v>1</v>
      </c>
      <c r="K25" s="27" t="s">
        <v>52</v>
      </c>
      <c r="L25" s="27">
        <v>2022</v>
      </c>
      <c r="M25" s="30">
        <v>44865</v>
      </c>
      <c r="N25" s="30"/>
      <c r="O25" s="27" t="s">
        <v>790</v>
      </c>
      <c r="P25" s="27">
        <v>1</v>
      </c>
      <c r="Q25" s="27" t="s">
        <v>63</v>
      </c>
      <c r="R25" s="31">
        <v>78</v>
      </c>
      <c r="S25" s="32">
        <v>119</v>
      </c>
      <c r="T25" s="32"/>
      <c r="U25" s="33"/>
      <c r="V25" s="27" t="s">
        <v>791</v>
      </c>
    </row>
    <row r="26" spans="2:22" x14ac:dyDescent="0.4">
      <c r="B26" s="27" t="s">
        <v>792</v>
      </c>
      <c r="C26" s="27" t="s">
        <v>793</v>
      </c>
      <c r="D26" s="28">
        <v>9783772057267</v>
      </c>
      <c r="E26" s="29" t="s">
        <v>794</v>
      </c>
      <c r="F26" s="27" t="s">
        <v>795</v>
      </c>
      <c r="G26" s="27" t="s">
        <v>796</v>
      </c>
      <c r="H26" s="27"/>
      <c r="I26" s="27" t="s">
        <v>797</v>
      </c>
      <c r="J26" s="27">
        <v>1</v>
      </c>
      <c r="K26" s="27" t="s">
        <v>52</v>
      </c>
      <c r="L26" s="27">
        <v>2022</v>
      </c>
      <c r="M26" s="30">
        <v>44606</v>
      </c>
      <c r="N26" s="30"/>
      <c r="O26" s="27"/>
      <c r="P26" s="27"/>
      <c r="Q26" s="27" t="s">
        <v>63</v>
      </c>
      <c r="R26" s="31">
        <v>78</v>
      </c>
      <c r="S26" s="32">
        <v>199</v>
      </c>
      <c r="T26" s="32"/>
      <c r="U26" s="33"/>
      <c r="V26" s="27" t="s">
        <v>798</v>
      </c>
    </row>
    <row r="27" spans="2:22" x14ac:dyDescent="0.4">
      <c r="B27" s="27" t="s">
        <v>799</v>
      </c>
      <c r="C27" s="27" t="s">
        <v>800</v>
      </c>
      <c r="D27" s="28">
        <v>9783823395454</v>
      </c>
      <c r="E27" s="29" t="s">
        <v>801</v>
      </c>
      <c r="F27" s="27" t="s">
        <v>802</v>
      </c>
      <c r="G27" s="27" t="s">
        <v>803</v>
      </c>
      <c r="H27" s="27"/>
      <c r="I27" s="27" t="s">
        <v>804</v>
      </c>
      <c r="J27" s="27">
        <v>1</v>
      </c>
      <c r="K27" s="27" t="s">
        <v>52</v>
      </c>
      <c r="L27" s="27">
        <v>2022</v>
      </c>
      <c r="M27" s="30">
        <v>44914</v>
      </c>
      <c r="N27" s="30"/>
      <c r="O27" s="27" t="s">
        <v>805</v>
      </c>
      <c r="P27" s="27">
        <v>8</v>
      </c>
      <c r="Q27" s="27" t="s">
        <v>54</v>
      </c>
      <c r="R27" s="31">
        <v>78</v>
      </c>
      <c r="S27" s="32">
        <v>199</v>
      </c>
      <c r="T27" s="32"/>
      <c r="U27" s="33"/>
      <c r="V27" s="27" t="s">
        <v>806</v>
      </c>
    </row>
    <row r="28" spans="2:22" x14ac:dyDescent="0.4">
      <c r="B28" s="27" t="s">
        <v>807</v>
      </c>
      <c r="C28" s="27" t="s">
        <v>808</v>
      </c>
      <c r="D28" s="28">
        <v>9783772057601</v>
      </c>
      <c r="E28" s="29" t="s">
        <v>809</v>
      </c>
      <c r="F28" s="27" t="s">
        <v>810</v>
      </c>
      <c r="G28" s="27" t="s">
        <v>811</v>
      </c>
      <c r="H28" s="27" t="s">
        <v>812</v>
      </c>
      <c r="I28" s="27"/>
      <c r="J28" s="27">
        <v>1</v>
      </c>
      <c r="K28" s="27" t="s">
        <v>52</v>
      </c>
      <c r="L28" s="27">
        <v>2022</v>
      </c>
      <c r="M28" s="30">
        <v>44641</v>
      </c>
      <c r="N28" s="30"/>
      <c r="O28" s="27" t="s">
        <v>752</v>
      </c>
      <c r="P28" s="27">
        <v>70</v>
      </c>
      <c r="Q28" s="27" t="s">
        <v>63</v>
      </c>
      <c r="R28" s="31">
        <v>68</v>
      </c>
      <c r="S28" s="32">
        <v>119</v>
      </c>
      <c r="T28" s="32" t="s">
        <v>44</v>
      </c>
      <c r="U28" s="33" t="s">
        <v>284</v>
      </c>
      <c r="V28" s="27" t="s">
        <v>813</v>
      </c>
    </row>
    <row r="29" spans="2:22" x14ac:dyDescent="0.4">
      <c r="B29" s="27" t="s">
        <v>814</v>
      </c>
      <c r="C29" s="27" t="s">
        <v>815</v>
      </c>
      <c r="D29" s="28">
        <v>9783823395560</v>
      </c>
      <c r="E29" s="29" t="s">
        <v>816</v>
      </c>
      <c r="F29" s="27" t="s">
        <v>817</v>
      </c>
      <c r="G29" s="27" t="s">
        <v>818</v>
      </c>
      <c r="H29" s="27" t="s">
        <v>819</v>
      </c>
      <c r="I29" s="27"/>
      <c r="J29" s="27">
        <v>1</v>
      </c>
      <c r="K29" s="27" t="s">
        <v>52</v>
      </c>
      <c r="L29" s="27">
        <v>2022</v>
      </c>
      <c r="M29" s="30">
        <v>44795</v>
      </c>
      <c r="N29" s="30"/>
      <c r="O29" s="27" t="s">
        <v>703</v>
      </c>
      <c r="P29" s="27">
        <v>584</v>
      </c>
      <c r="Q29" s="27" t="s">
        <v>54</v>
      </c>
      <c r="R29" s="31">
        <v>68</v>
      </c>
      <c r="S29" s="32">
        <v>119</v>
      </c>
      <c r="T29" s="32"/>
      <c r="U29" s="33"/>
      <c r="V29" s="27" t="s">
        <v>820</v>
      </c>
    </row>
    <row r="30" spans="2:22" x14ac:dyDescent="0.4">
      <c r="B30" s="27" t="s">
        <v>661</v>
      </c>
      <c r="C30" s="27" t="s">
        <v>662</v>
      </c>
      <c r="D30" s="28">
        <v>9783823395522</v>
      </c>
      <c r="E30" s="29" t="s">
        <v>663</v>
      </c>
      <c r="F30" s="27" t="s">
        <v>664</v>
      </c>
      <c r="G30" s="27" t="s">
        <v>665</v>
      </c>
      <c r="H30" s="27" t="s">
        <v>666</v>
      </c>
      <c r="I30" s="27"/>
      <c r="J30" s="27">
        <v>1</v>
      </c>
      <c r="K30" s="27" t="s">
        <v>52</v>
      </c>
      <c r="L30" s="27">
        <v>2022</v>
      </c>
      <c r="M30" s="30">
        <v>44641</v>
      </c>
      <c r="N30" s="30"/>
      <c r="O30" s="27" t="s">
        <v>667</v>
      </c>
      <c r="P30" s="27">
        <v>42</v>
      </c>
      <c r="Q30" s="27" t="s">
        <v>54</v>
      </c>
      <c r="R30" s="31">
        <v>68</v>
      </c>
      <c r="S30" s="32">
        <v>119</v>
      </c>
      <c r="T30" s="32"/>
      <c r="U30" s="33"/>
      <c r="V30" s="27" t="s">
        <v>668</v>
      </c>
    </row>
    <row r="31" spans="2:22" x14ac:dyDescent="0.4">
      <c r="B31" s="27" t="s">
        <v>821</v>
      </c>
      <c r="C31" s="27" t="s">
        <v>822</v>
      </c>
      <c r="D31" s="28">
        <v>9783823394853</v>
      </c>
      <c r="E31" s="29" t="s">
        <v>823</v>
      </c>
      <c r="F31" s="27" t="s">
        <v>824</v>
      </c>
      <c r="G31" s="27" t="s">
        <v>825</v>
      </c>
      <c r="H31" s="27" t="s">
        <v>826</v>
      </c>
      <c r="I31" s="27"/>
      <c r="J31" s="27">
        <v>1</v>
      </c>
      <c r="K31" s="27" t="s">
        <v>52</v>
      </c>
      <c r="L31" s="27">
        <v>2022</v>
      </c>
      <c r="M31" s="30">
        <v>44592</v>
      </c>
      <c r="N31" s="30"/>
      <c r="O31" s="27" t="s">
        <v>176</v>
      </c>
      <c r="P31" s="27"/>
      <c r="Q31" s="27" t="s">
        <v>54</v>
      </c>
      <c r="R31" s="31">
        <v>24.9</v>
      </c>
      <c r="S31" s="32">
        <v>349</v>
      </c>
      <c r="T31" s="32"/>
      <c r="U31" s="33"/>
      <c r="V31" s="27" t="s">
        <v>827</v>
      </c>
    </row>
    <row r="32" spans="2:22" x14ac:dyDescent="0.4">
      <c r="B32" s="27" t="s">
        <v>828</v>
      </c>
      <c r="C32" s="27" t="s">
        <v>829</v>
      </c>
      <c r="D32" s="28">
        <v>9783823393511</v>
      </c>
      <c r="E32" s="29" t="s">
        <v>830</v>
      </c>
      <c r="F32" s="27" t="s">
        <v>831</v>
      </c>
      <c r="G32" s="27" t="s">
        <v>311</v>
      </c>
      <c r="H32" s="27" t="s">
        <v>832</v>
      </c>
      <c r="I32" s="27"/>
      <c r="J32" s="27">
        <v>2</v>
      </c>
      <c r="K32" s="27" t="s">
        <v>833</v>
      </c>
      <c r="L32" s="27">
        <v>2023</v>
      </c>
      <c r="M32" s="30"/>
      <c r="N32" s="30">
        <v>44940</v>
      </c>
      <c r="O32" s="27" t="s">
        <v>176</v>
      </c>
      <c r="P32" s="27"/>
      <c r="Q32" s="27" t="s">
        <v>54</v>
      </c>
      <c r="R32" s="31">
        <v>27.99</v>
      </c>
      <c r="S32" s="32">
        <v>399</v>
      </c>
      <c r="T32" s="32"/>
      <c r="U32" s="33"/>
      <c r="V32" s="27" t="s">
        <v>834</v>
      </c>
    </row>
    <row r="33" spans="2:22" x14ac:dyDescent="0.4">
      <c r="B33" s="27" t="s">
        <v>835</v>
      </c>
      <c r="C33" s="27" t="s">
        <v>836</v>
      </c>
      <c r="D33" s="28">
        <v>9783823395218</v>
      </c>
      <c r="E33" s="29" t="s">
        <v>837</v>
      </c>
      <c r="F33" s="27" t="s">
        <v>838</v>
      </c>
      <c r="G33" s="27" t="s">
        <v>839</v>
      </c>
      <c r="H33" s="27" t="s">
        <v>840</v>
      </c>
      <c r="I33" s="27"/>
      <c r="J33" s="27">
        <v>1</v>
      </c>
      <c r="K33" s="27" t="s">
        <v>52</v>
      </c>
      <c r="L33" s="27">
        <v>2021</v>
      </c>
      <c r="M33" s="30">
        <v>44543</v>
      </c>
      <c r="N33" s="30"/>
      <c r="O33" s="27" t="s">
        <v>703</v>
      </c>
      <c r="P33" s="27">
        <v>582</v>
      </c>
      <c r="Q33" s="27" t="s">
        <v>54</v>
      </c>
      <c r="R33" s="31">
        <v>98</v>
      </c>
      <c r="S33" s="32">
        <v>0</v>
      </c>
      <c r="T33" s="32" t="s">
        <v>44</v>
      </c>
      <c r="U33" s="33" t="s">
        <v>55</v>
      </c>
      <c r="V33" s="27" t="s">
        <v>841</v>
      </c>
    </row>
    <row r="34" spans="2:22" x14ac:dyDescent="0.4">
      <c r="B34" s="27" t="s">
        <v>669</v>
      </c>
      <c r="C34" s="27" t="s">
        <v>670</v>
      </c>
      <c r="D34" s="28">
        <v>9783823395133</v>
      </c>
      <c r="E34" s="29" t="s">
        <v>671</v>
      </c>
      <c r="F34" s="27" t="s">
        <v>672</v>
      </c>
      <c r="G34" s="27" t="s">
        <v>673</v>
      </c>
      <c r="H34" s="27" t="s">
        <v>674</v>
      </c>
      <c r="I34" s="27"/>
      <c r="J34" s="27">
        <v>1</v>
      </c>
      <c r="K34" s="27" t="s">
        <v>52</v>
      </c>
      <c r="L34" s="27">
        <v>2022</v>
      </c>
      <c r="M34" s="30">
        <v>44641</v>
      </c>
      <c r="N34" s="30"/>
      <c r="O34" s="27" t="s">
        <v>176</v>
      </c>
      <c r="P34" s="27"/>
      <c r="Q34" s="27" t="s">
        <v>54</v>
      </c>
      <c r="R34" s="31">
        <v>34.99</v>
      </c>
      <c r="S34" s="32">
        <v>399</v>
      </c>
      <c r="T34" s="32"/>
      <c r="U34" s="33"/>
      <c r="V34" s="27" t="s">
        <v>675</v>
      </c>
    </row>
    <row r="35" spans="2:22" x14ac:dyDescent="0.4">
      <c r="B35" s="27" t="s">
        <v>842</v>
      </c>
      <c r="C35" s="27" t="s">
        <v>843</v>
      </c>
      <c r="D35" s="28">
        <v>9783772057625</v>
      </c>
      <c r="E35" s="29" t="s">
        <v>844</v>
      </c>
      <c r="F35" s="27" t="s">
        <v>845</v>
      </c>
      <c r="G35" s="27" t="s">
        <v>846</v>
      </c>
      <c r="H35" s="27" t="s">
        <v>847</v>
      </c>
      <c r="I35" s="27"/>
      <c r="J35" s="27">
        <v>1</v>
      </c>
      <c r="K35" s="27" t="s">
        <v>52</v>
      </c>
      <c r="L35" s="27">
        <v>2022</v>
      </c>
      <c r="M35" s="30">
        <v>44697</v>
      </c>
      <c r="N35" s="30"/>
      <c r="O35" s="27" t="s">
        <v>401</v>
      </c>
      <c r="P35" s="27">
        <v>101</v>
      </c>
      <c r="Q35" s="27" t="s">
        <v>63</v>
      </c>
      <c r="R35" s="31">
        <v>78</v>
      </c>
      <c r="S35" s="32">
        <v>119</v>
      </c>
      <c r="T35" s="32"/>
      <c r="U35" s="33"/>
      <c r="V35" s="27" t="s">
        <v>848</v>
      </c>
    </row>
    <row r="36" spans="2:22" x14ac:dyDescent="0.4">
      <c r="B36" s="27" t="s">
        <v>849</v>
      </c>
      <c r="C36" s="27" t="s">
        <v>850</v>
      </c>
      <c r="D36" s="28">
        <v>9783772057489</v>
      </c>
      <c r="E36" s="29" t="s">
        <v>851</v>
      </c>
      <c r="F36" s="27" t="s">
        <v>852</v>
      </c>
      <c r="G36" s="27" t="s">
        <v>853</v>
      </c>
      <c r="H36" s="27"/>
      <c r="I36" s="27" t="s">
        <v>854</v>
      </c>
      <c r="J36" s="27">
        <v>1</v>
      </c>
      <c r="K36" s="27" t="s">
        <v>52</v>
      </c>
      <c r="L36" s="27">
        <v>2022</v>
      </c>
      <c r="M36" s="30">
        <v>44914</v>
      </c>
      <c r="N36" s="30"/>
      <c r="O36" s="27"/>
      <c r="P36" s="27"/>
      <c r="Q36" s="27" t="s">
        <v>63</v>
      </c>
      <c r="R36" s="31">
        <v>98</v>
      </c>
      <c r="S36" s="32">
        <v>149</v>
      </c>
      <c r="T36" s="32"/>
      <c r="U36" s="33"/>
      <c r="V36" s="27" t="s">
        <v>855</v>
      </c>
    </row>
    <row r="37" spans="2:22" x14ac:dyDescent="0.4">
      <c r="B37" s="27" t="s">
        <v>856</v>
      </c>
      <c r="C37" s="27" t="s">
        <v>857</v>
      </c>
      <c r="D37" s="28">
        <v>9783772057762</v>
      </c>
      <c r="E37" s="29" t="s">
        <v>858</v>
      </c>
      <c r="F37" s="27" t="s">
        <v>859</v>
      </c>
      <c r="G37" s="27" t="s">
        <v>860</v>
      </c>
      <c r="H37" s="27" t="s">
        <v>861</v>
      </c>
      <c r="I37" s="27"/>
      <c r="J37" s="27">
        <v>1</v>
      </c>
      <c r="K37" s="27" t="s">
        <v>52</v>
      </c>
      <c r="L37" s="27">
        <v>2022</v>
      </c>
      <c r="M37" s="30">
        <v>44893</v>
      </c>
      <c r="N37" s="30"/>
      <c r="O37" s="27" t="s">
        <v>862</v>
      </c>
      <c r="P37" s="27">
        <v>4</v>
      </c>
      <c r="Q37" s="27" t="s">
        <v>63</v>
      </c>
      <c r="R37" s="31">
        <v>78</v>
      </c>
      <c r="S37" s="32">
        <v>0</v>
      </c>
      <c r="T37" s="32" t="s">
        <v>44</v>
      </c>
      <c r="U37" s="33" t="s">
        <v>55</v>
      </c>
      <c r="V37" s="27" t="s">
        <v>863</v>
      </c>
    </row>
    <row r="38" spans="2:22" x14ac:dyDescent="0.4">
      <c r="B38" s="27" t="s">
        <v>864</v>
      </c>
      <c r="C38" s="27" t="s">
        <v>865</v>
      </c>
      <c r="D38" s="28">
        <v>9783893086665</v>
      </c>
      <c r="E38" s="29" t="s">
        <v>866</v>
      </c>
      <c r="F38" s="27" t="s">
        <v>867</v>
      </c>
      <c r="G38" s="27" t="s">
        <v>868</v>
      </c>
      <c r="H38" s="27" t="s">
        <v>869</v>
      </c>
      <c r="I38" s="27"/>
      <c r="J38" s="27">
        <v>1</v>
      </c>
      <c r="K38" s="27" t="s">
        <v>52</v>
      </c>
      <c r="L38" s="27">
        <v>2022</v>
      </c>
      <c r="M38" s="30">
        <v>44739</v>
      </c>
      <c r="N38" s="30"/>
      <c r="O38" s="27" t="s">
        <v>78</v>
      </c>
      <c r="P38" s="27"/>
      <c r="Q38" s="27" t="s">
        <v>79</v>
      </c>
      <c r="R38" s="31">
        <v>17.989999999999998</v>
      </c>
      <c r="S38" s="32">
        <v>199</v>
      </c>
      <c r="T38" s="32"/>
      <c r="U38" s="33"/>
      <c r="V38" s="27" t="s">
        <v>870</v>
      </c>
    </row>
    <row r="39" spans="2:22" x14ac:dyDescent="0.4">
      <c r="B39" s="27" t="s">
        <v>871</v>
      </c>
      <c r="C39" s="27" t="s">
        <v>872</v>
      </c>
      <c r="D39" s="28">
        <v>9783772057748</v>
      </c>
      <c r="E39" s="29" t="s">
        <v>873</v>
      </c>
      <c r="F39" s="27" t="s">
        <v>874</v>
      </c>
      <c r="G39" s="27" t="s">
        <v>875</v>
      </c>
      <c r="H39" s="27" t="s">
        <v>876</v>
      </c>
      <c r="I39" s="27"/>
      <c r="J39" s="27">
        <v>1</v>
      </c>
      <c r="K39" s="27" t="s">
        <v>52</v>
      </c>
      <c r="L39" s="27">
        <v>2022</v>
      </c>
      <c r="M39" s="30">
        <v>44830</v>
      </c>
      <c r="N39" s="30"/>
      <c r="O39" s="27" t="s">
        <v>877</v>
      </c>
      <c r="P39" s="27">
        <v>78</v>
      </c>
      <c r="Q39" s="27" t="s">
        <v>63</v>
      </c>
      <c r="R39" s="31">
        <v>98</v>
      </c>
      <c r="S39" s="32">
        <v>199</v>
      </c>
      <c r="T39" s="32"/>
      <c r="U39" s="33"/>
      <c r="V39" s="27" t="s">
        <v>878</v>
      </c>
    </row>
    <row r="40" spans="2:22" x14ac:dyDescent="0.4">
      <c r="B40" s="27" t="s">
        <v>879</v>
      </c>
      <c r="C40" s="27" t="s">
        <v>880</v>
      </c>
      <c r="D40" s="28">
        <v>9783823394839</v>
      </c>
      <c r="E40" s="29" t="s">
        <v>881</v>
      </c>
      <c r="F40" s="27" t="s">
        <v>882</v>
      </c>
      <c r="G40" s="27"/>
      <c r="H40" s="27" t="s">
        <v>883</v>
      </c>
      <c r="I40" s="27"/>
      <c r="J40" s="27">
        <v>2</v>
      </c>
      <c r="K40" s="27" t="s">
        <v>884</v>
      </c>
      <c r="L40" s="27">
        <v>2022</v>
      </c>
      <c r="M40" s="30">
        <v>44809</v>
      </c>
      <c r="N40" s="30"/>
      <c r="O40" s="27" t="s">
        <v>176</v>
      </c>
      <c r="P40" s="27"/>
      <c r="Q40" s="27" t="s">
        <v>54</v>
      </c>
      <c r="R40" s="31">
        <v>22.99</v>
      </c>
      <c r="S40" s="32">
        <v>349</v>
      </c>
      <c r="T40" s="32"/>
      <c r="U40" s="33"/>
      <c r="V40" s="27" t="s">
        <v>885</v>
      </c>
    </row>
    <row r="41" spans="2:22" x14ac:dyDescent="0.4">
      <c r="B41" s="27" t="s">
        <v>886</v>
      </c>
      <c r="C41" s="27" t="s">
        <v>887</v>
      </c>
      <c r="D41" s="28">
        <v>9783772057618</v>
      </c>
      <c r="E41" s="29" t="s">
        <v>888</v>
      </c>
      <c r="F41" s="27" t="s">
        <v>889</v>
      </c>
      <c r="G41" s="27" t="s">
        <v>890</v>
      </c>
      <c r="H41" s="27" t="s">
        <v>891</v>
      </c>
      <c r="I41" s="27"/>
      <c r="J41" s="27">
        <v>1</v>
      </c>
      <c r="K41" s="27" t="s">
        <v>52</v>
      </c>
      <c r="L41" s="27">
        <v>2023</v>
      </c>
      <c r="M41" s="30"/>
      <c r="N41" s="30">
        <v>45124</v>
      </c>
      <c r="O41" s="27" t="s">
        <v>752</v>
      </c>
      <c r="P41" s="27">
        <v>69</v>
      </c>
      <c r="Q41" s="27" t="s">
        <v>63</v>
      </c>
      <c r="R41" s="31">
        <v>39</v>
      </c>
      <c r="S41" s="32">
        <v>119</v>
      </c>
      <c r="T41" s="32" t="s">
        <v>44</v>
      </c>
      <c r="U41" s="33" t="s">
        <v>284</v>
      </c>
      <c r="V41" s="27" t="s">
        <v>892</v>
      </c>
    </row>
    <row r="42" spans="2:22" x14ac:dyDescent="0.4">
      <c r="B42" s="27" t="s">
        <v>893</v>
      </c>
      <c r="C42" s="27" t="s">
        <v>894</v>
      </c>
      <c r="D42" s="28">
        <v>9783823395447</v>
      </c>
      <c r="E42" s="29" t="s">
        <v>895</v>
      </c>
      <c r="F42" s="27" t="s">
        <v>896</v>
      </c>
      <c r="G42" s="27" t="s">
        <v>897</v>
      </c>
      <c r="H42" s="27" t="s">
        <v>898</v>
      </c>
      <c r="I42" s="27"/>
      <c r="J42" s="27">
        <v>1</v>
      </c>
      <c r="K42" s="27" t="s">
        <v>52</v>
      </c>
      <c r="L42" s="27">
        <v>2022</v>
      </c>
      <c r="M42" s="30">
        <v>44739</v>
      </c>
      <c r="N42" s="30"/>
      <c r="O42" s="27" t="s">
        <v>899</v>
      </c>
      <c r="P42" s="27">
        <v>15</v>
      </c>
      <c r="Q42" s="27" t="s">
        <v>54</v>
      </c>
      <c r="R42" s="31">
        <v>58</v>
      </c>
      <c r="S42" s="32">
        <v>119</v>
      </c>
      <c r="T42" s="32"/>
      <c r="U42" s="33"/>
      <c r="V42" s="27" t="s">
        <v>900</v>
      </c>
    </row>
    <row r="44" spans="2:22" x14ac:dyDescent="0.4">
      <c r="B44" s="35" t="s">
        <v>128</v>
      </c>
    </row>
    <row r="45" spans="2:22" x14ac:dyDescent="0.4">
      <c r="B45" s="35" t="s">
        <v>133</v>
      </c>
    </row>
    <row r="46" spans="2:22" x14ac:dyDescent="0.4">
      <c r="B46" s="42" t="s">
        <v>3801</v>
      </c>
    </row>
  </sheetData>
  <hyperlinks>
    <hyperlink ref="B5" location="Übersicht!A1" display="zurück zur Übersicht" xr:uid="{2E372A20-F573-431C-B4BC-41EE76B02A01}"/>
  </hyperlinks>
  <pageMargins left="0.7" right="0.7" top="0.78740157499999996" bottom="0.78740157499999996" header="0.3" footer="0.3"/>
  <drawing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A4AC7-DC1D-41BE-AACE-401881407203}">
  <sheetPr>
    <tabColor theme="2" tint="-0.499984740745262"/>
  </sheetPr>
  <dimension ref="A1:V38"/>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2989.45</v>
      </c>
      <c r="H8" s="35"/>
      <c r="I8" s="35"/>
      <c r="J8" s="35"/>
      <c r="K8" s="35"/>
      <c r="L8" s="35"/>
    </row>
    <row r="9" spans="1:22" x14ac:dyDescent="0.4">
      <c r="D9" s="36"/>
      <c r="E9" s="36"/>
      <c r="F9" s="35" t="s">
        <v>131</v>
      </c>
      <c r="G9" s="44">
        <f>SUM(Tabelle359[VK Campuslizenz | Institutional Price])</f>
        <v>3517</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901</v>
      </c>
      <c r="C13" s="27" t="s">
        <v>902</v>
      </c>
      <c r="D13" s="28">
        <v>9783772057540</v>
      </c>
      <c r="E13" s="27" t="s">
        <v>903</v>
      </c>
      <c r="F13" s="27" t="s">
        <v>904</v>
      </c>
      <c r="G13" s="27"/>
      <c r="H13" s="27"/>
      <c r="I13" s="27" t="s">
        <v>905</v>
      </c>
      <c r="J13" s="27">
        <v>1</v>
      </c>
      <c r="K13" s="27" t="s">
        <v>52</v>
      </c>
      <c r="L13" s="27">
        <v>2023</v>
      </c>
      <c r="M13" s="30">
        <v>44942</v>
      </c>
      <c r="N13" s="30"/>
      <c r="O13" s="27" t="s">
        <v>906</v>
      </c>
      <c r="P13" s="27">
        <v>7</v>
      </c>
      <c r="Q13" s="27" t="s">
        <v>63</v>
      </c>
      <c r="R13" s="31">
        <v>59.9</v>
      </c>
      <c r="S13" s="32">
        <v>119</v>
      </c>
      <c r="T13" s="32"/>
      <c r="U13" s="33"/>
      <c r="V13" s="27" t="s">
        <v>907</v>
      </c>
    </row>
    <row r="14" spans="1:22" x14ac:dyDescent="0.4">
      <c r="B14" s="27" t="s">
        <v>908</v>
      </c>
      <c r="C14" s="27" t="s">
        <v>909</v>
      </c>
      <c r="D14" s="28">
        <v>9783772057496</v>
      </c>
      <c r="E14" s="27" t="s">
        <v>910</v>
      </c>
      <c r="F14" s="27" t="s">
        <v>911</v>
      </c>
      <c r="G14" s="27" t="s">
        <v>912</v>
      </c>
      <c r="H14" s="27" t="s">
        <v>913</v>
      </c>
      <c r="I14" s="27"/>
      <c r="J14" s="27">
        <v>1</v>
      </c>
      <c r="K14" s="27" t="s">
        <v>52</v>
      </c>
      <c r="L14" s="27">
        <v>2021</v>
      </c>
      <c r="M14" s="30">
        <v>44487</v>
      </c>
      <c r="N14" s="30"/>
      <c r="O14" s="27"/>
      <c r="P14" s="27"/>
      <c r="Q14" s="27" t="s">
        <v>63</v>
      </c>
      <c r="R14" s="31">
        <v>78</v>
      </c>
      <c r="S14" s="32">
        <v>156</v>
      </c>
      <c r="T14" s="32"/>
      <c r="U14" s="33"/>
      <c r="V14" s="27" t="s">
        <v>914</v>
      </c>
    </row>
    <row r="15" spans="1:22" x14ac:dyDescent="0.4">
      <c r="B15" s="27" t="s">
        <v>915</v>
      </c>
      <c r="C15" s="27" t="s">
        <v>916</v>
      </c>
      <c r="D15" s="28">
        <v>9783772055010</v>
      </c>
      <c r="E15" s="27" t="s">
        <v>917</v>
      </c>
      <c r="F15" s="27" t="s">
        <v>918</v>
      </c>
      <c r="G15" s="27" t="s">
        <v>919</v>
      </c>
      <c r="H15" s="27" t="s">
        <v>920</v>
      </c>
      <c r="I15" s="27"/>
      <c r="J15" s="27">
        <v>1</v>
      </c>
      <c r="K15" s="27" t="s">
        <v>52</v>
      </c>
      <c r="L15" s="27">
        <v>2020</v>
      </c>
      <c r="M15" s="30">
        <v>44179</v>
      </c>
      <c r="N15" s="30"/>
      <c r="O15" s="27"/>
      <c r="P15" s="27">
        <v>1</v>
      </c>
      <c r="Q15" s="27" t="s">
        <v>63</v>
      </c>
      <c r="R15" s="31">
        <v>179</v>
      </c>
      <c r="S15" s="32">
        <v>269</v>
      </c>
      <c r="T15" s="32"/>
      <c r="U15" s="33"/>
      <c r="V15" s="31" t="s">
        <v>921</v>
      </c>
    </row>
    <row r="16" spans="1:22" x14ac:dyDescent="0.4">
      <c r="B16" s="27" t="s">
        <v>922</v>
      </c>
      <c r="C16" s="27" t="s">
        <v>923</v>
      </c>
      <c r="D16" s="28">
        <v>9783823394426</v>
      </c>
      <c r="E16" s="27" t="s">
        <v>924</v>
      </c>
      <c r="F16" s="27" t="s">
        <v>925</v>
      </c>
      <c r="G16" s="27"/>
      <c r="H16" s="27"/>
      <c r="I16" s="27" t="s">
        <v>926</v>
      </c>
      <c r="J16" s="27">
        <v>1</v>
      </c>
      <c r="K16" s="27" t="s">
        <v>52</v>
      </c>
      <c r="L16" s="27">
        <v>2021</v>
      </c>
      <c r="M16" s="30">
        <v>44487</v>
      </c>
      <c r="N16" s="30"/>
      <c r="O16" s="27" t="s">
        <v>927</v>
      </c>
      <c r="P16" s="27">
        <v>4</v>
      </c>
      <c r="Q16" s="27" t="s">
        <v>54</v>
      </c>
      <c r="R16" s="31">
        <v>68</v>
      </c>
      <c r="S16" s="32">
        <v>119</v>
      </c>
      <c r="T16" s="32" t="s">
        <v>44</v>
      </c>
      <c r="U16" s="33" t="s">
        <v>410</v>
      </c>
      <c r="V16" s="27" t="s">
        <v>928</v>
      </c>
    </row>
    <row r="17" spans="2:22" x14ac:dyDescent="0.4">
      <c r="B17" s="27" t="s">
        <v>929</v>
      </c>
      <c r="C17" s="27" t="s">
        <v>930</v>
      </c>
      <c r="D17" s="28">
        <v>9783772057366</v>
      </c>
      <c r="E17" s="27" t="s">
        <v>931</v>
      </c>
      <c r="F17" s="27" t="s">
        <v>932</v>
      </c>
      <c r="G17" s="27"/>
      <c r="H17" s="27" t="s">
        <v>933</v>
      </c>
      <c r="I17" s="27"/>
      <c r="J17" s="27">
        <v>1</v>
      </c>
      <c r="K17" s="27" t="s">
        <v>52</v>
      </c>
      <c r="L17" s="27">
        <v>2021</v>
      </c>
      <c r="M17" s="30">
        <v>44417</v>
      </c>
      <c r="N17" s="30"/>
      <c r="O17" s="27" t="s">
        <v>934</v>
      </c>
      <c r="P17" s="27">
        <v>74</v>
      </c>
      <c r="Q17" s="27" t="s">
        <v>63</v>
      </c>
      <c r="R17" s="31">
        <v>88</v>
      </c>
      <c r="S17" s="32">
        <v>132</v>
      </c>
      <c r="T17" s="32"/>
      <c r="U17" s="33"/>
      <c r="V17" s="27" t="s">
        <v>935</v>
      </c>
    </row>
    <row r="18" spans="2:22" x14ac:dyDescent="0.4">
      <c r="B18" s="27" t="s">
        <v>936</v>
      </c>
      <c r="C18" s="27" t="s">
        <v>937</v>
      </c>
      <c r="D18" s="28">
        <v>9783772055836</v>
      </c>
      <c r="E18" s="27" t="s">
        <v>938</v>
      </c>
      <c r="F18" s="27" t="s">
        <v>939</v>
      </c>
      <c r="G18" s="27" t="s">
        <v>940</v>
      </c>
      <c r="H18" s="27"/>
      <c r="I18" s="27" t="s">
        <v>941</v>
      </c>
      <c r="J18" s="27">
        <v>1</v>
      </c>
      <c r="K18" s="27" t="s">
        <v>52</v>
      </c>
      <c r="L18" s="27">
        <v>2021</v>
      </c>
      <c r="M18" s="30">
        <v>44550</v>
      </c>
      <c r="N18" s="30"/>
      <c r="O18" s="27"/>
      <c r="P18" s="27"/>
      <c r="Q18" s="27" t="s">
        <v>63</v>
      </c>
      <c r="R18" s="31">
        <v>29</v>
      </c>
      <c r="S18" s="32">
        <v>119</v>
      </c>
      <c r="T18" s="32"/>
      <c r="U18" s="33"/>
      <c r="V18" s="27" t="s">
        <v>942</v>
      </c>
    </row>
    <row r="19" spans="2:22" x14ac:dyDescent="0.4">
      <c r="B19" s="27" t="s">
        <v>943</v>
      </c>
      <c r="C19" s="27" t="s">
        <v>944</v>
      </c>
      <c r="D19" s="28">
        <v>9783823394785</v>
      </c>
      <c r="E19" s="27" t="s">
        <v>945</v>
      </c>
      <c r="F19" s="27" t="s">
        <v>946</v>
      </c>
      <c r="G19" s="27"/>
      <c r="H19" s="27" t="s">
        <v>947</v>
      </c>
      <c r="I19" s="27"/>
      <c r="J19" s="27">
        <v>1</v>
      </c>
      <c r="K19" s="27" t="s">
        <v>52</v>
      </c>
      <c r="L19" s="27">
        <v>2021</v>
      </c>
      <c r="M19" s="30">
        <v>44333</v>
      </c>
      <c r="N19" s="30"/>
      <c r="O19" s="27"/>
      <c r="P19" s="27"/>
      <c r="Q19" s="27" t="s">
        <v>54</v>
      </c>
      <c r="R19" s="31">
        <v>58</v>
      </c>
      <c r="S19" s="32">
        <v>119</v>
      </c>
      <c r="T19" s="32"/>
      <c r="U19" s="33"/>
      <c r="V19" s="27" t="s">
        <v>948</v>
      </c>
    </row>
    <row r="20" spans="2:22" x14ac:dyDescent="0.4">
      <c r="B20" s="27" t="s">
        <v>949</v>
      </c>
      <c r="C20" s="27" t="s">
        <v>950</v>
      </c>
      <c r="D20" s="28">
        <v>9783772057526</v>
      </c>
      <c r="E20" s="27" t="s">
        <v>951</v>
      </c>
      <c r="F20" s="27" t="s">
        <v>952</v>
      </c>
      <c r="G20" s="27"/>
      <c r="H20" s="27" t="s">
        <v>953</v>
      </c>
      <c r="I20" s="27"/>
      <c r="J20" s="27">
        <v>1</v>
      </c>
      <c r="K20" s="27" t="s">
        <v>52</v>
      </c>
      <c r="L20" s="27">
        <v>2021</v>
      </c>
      <c r="M20" s="30">
        <v>44543</v>
      </c>
      <c r="N20" s="30"/>
      <c r="O20" s="27" t="s">
        <v>934</v>
      </c>
      <c r="P20" s="27">
        <v>75</v>
      </c>
      <c r="Q20" s="27" t="s">
        <v>63</v>
      </c>
      <c r="R20" s="31">
        <v>88</v>
      </c>
      <c r="S20" s="32">
        <v>132</v>
      </c>
      <c r="T20" s="32"/>
      <c r="U20" s="33"/>
      <c r="V20" s="27" t="s">
        <v>954</v>
      </c>
    </row>
    <row r="21" spans="2:22" x14ac:dyDescent="0.4">
      <c r="B21" s="27" t="s">
        <v>955</v>
      </c>
      <c r="C21" s="27" t="s">
        <v>956</v>
      </c>
      <c r="D21" s="28">
        <v>9783823394211</v>
      </c>
      <c r="E21" s="27" t="s">
        <v>957</v>
      </c>
      <c r="F21" s="27" t="s">
        <v>958</v>
      </c>
      <c r="G21" s="27" t="s">
        <v>959</v>
      </c>
      <c r="H21" s="27" t="s">
        <v>960</v>
      </c>
      <c r="I21" s="27"/>
      <c r="J21" s="27">
        <v>1</v>
      </c>
      <c r="K21" s="27" t="s">
        <v>52</v>
      </c>
      <c r="L21" s="27">
        <v>2020</v>
      </c>
      <c r="M21" s="30">
        <v>44172</v>
      </c>
      <c r="N21" s="30"/>
      <c r="O21" s="27" t="s">
        <v>775</v>
      </c>
      <c r="P21" s="27">
        <v>21</v>
      </c>
      <c r="Q21" s="27" t="s">
        <v>54</v>
      </c>
      <c r="R21" s="31">
        <v>68</v>
      </c>
      <c r="S21" s="32">
        <v>119</v>
      </c>
      <c r="T21" s="32"/>
      <c r="U21" s="33"/>
      <c r="V21" s="31" t="s">
        <v>961</v>
      </c>
    </row>
    <row r="22" spans="2:22" x14ac:dyDescent="0.4">
      <c r="B22" s="27" t="s">
        <v>962</v>
      </c>
      <c r="C22" s="27" t="s">
        <v>963</v>
      </c>
      <c r="D22" s="28">
        <v>9783823391777</v>
      </c>
      <c r="E22" s="27" t="s">
        <v>964</v>
      </c>
      <c r="F22" s="27" t="s">
        <v>965</v>
      </c>
      <c r="G22" s="27"/>
      <c r="H22" s="27" t="s">
        <v>966</v>
      </c>
      <c r="I22" s="27"/>
      <c r="J22" s="27">
        <v>1</v>
      </c>
      <c r="K22" s="27" t="s">
        <v>52</v>
      </c>
      <c r="L22" s="27">
        <v>2021</v>
      </c>
      <c r="M22" s="30">
        <v>44284</v>
      </c>
      <c r="N22" s="30"/>
      <c r="O22" s="27" t="s">
        <v>596</v>
      </c>
      <c r="P22" s="27">
        <v>9</v>
      </c>
      <c r="Q22" s="27" t="s">
        <v>54</v>
      </c>
      <c r="R22" s="31">
        <v>12.9</v>
      </c>
      <c r="S22" s="32">
        <v>199</v>
      </c>
      <c r="T22" s="32"/>
      <c r="U22" s="33"/>
      <c r="V22" s="31" t="s">
        <v>967</v>
      </c>
    </row>
    <row r="23" spans="2:22" x14ac:dyDescent="0.4">
      <c r="B23" s="27" t="s">
        <v>968</v>
      </c>
      <c r="C23" s="27" t="s">
        <v>969</v>
      </c>
      <c r="D23" s="28">
        <v>9783823394716</v>
      </c>
      <c r="E23" s="27" t="s">
        <v>970</v>
      </c>
      <c r="F23" s="27" t="s">
        <v>971</v>
      </c>
      <c r="G23" s="27" t="s">
        <v>972</v>
      </c>
      <c r="H23" s="27"/>
      <c r="I23" s="27" t="s">
        <v>973</v>
      </c>
      <c r="J23" s="27">
        <v>1</v>
      </c>
      <c r="K23" s="27" t="s">
        <v>52</v>
      </c>
      <c r="L23" s="27">
        <v>2021</v>
      </c>
      <c r="M23" s="30">
        <v>44522</v>
      </c>
      <c r="N23" s="30"/>
      <c r="O23" s="27"/>
      <c r="P23" s="27"/>
      <c r="Q23" s="27" t="s">
        <v>54</v>
      </c>
      <c r="R23" s="31">
        <v>58</v>
      </c>
      <c r="S23" s="32">
        <v>0</v>
      </c>
      <c r="T23" s="32" t="s">
        <v>44</v>
      </c>
      <c r="U23" s="33" t="s">
        <v>55</v>
      </c>
      <c r="V23" s="27" t="s">
        <v>974</v>
      </c>
    </row>
    <row r="24" spans="2:22" x14ac:dyDescent="0.4">
      <c r="B24" s="27" t="s">
        <v>249</v>
      </c>
      <c r="C24" s="27" t="s">
        <v>250</v>
      </c>
      <c r="D24" s="28">
        <v>9783772057274</v>
      </c>
      <c r="E24" s="27" t="s">
        <v>251</v>
      </c>
      <c r="F24" s="27" t="s">
        <v>252</v>
      </c>
      <c r="G24" s="27" t="s">
        <v>253</v>
      </c>
      <c r="H24" s="27" t="s">
        <v>254</v>
      </c>
      <c r="I24" s="27" t="s">
        <v>255</v>
      </c>
      <c r="J24" s="27">
        <v>12</v>
      </c>
      <c r="K24" s="27" t="s">
        <v>256</v>
      </c>
      <c r="L24" s="27">
        <v>2023</v>
      </c>
      <c r="M24" s="16"/>
      <c r="N24" s="30">
        <v>45166</v>
      </c>
      <c r="O24" s="27"/>
      <c r="P24" s="27"/>
      <c r="Q24" s="27" t="s">
        <v>63</v>
      </c>
      <c r="R24" s="31">
        <v>24.99</v>
      </c>
      <c r="S24" s="32">
        <v>349</v>
      </c>
      <c r="T24" s="32"/>
      <c r="U24" s="33"/>
      <c r="V24" s="27" t="s">
        <v>257</v>
      </c>
    </row>
    <row r="25" spans="2:22" x14ac:dyDescent="0.4">
      <c r="B25" s="27" t="s">
        <v>975</v>
      </c>
      <c r="C25" s="27" t="s">
        <v>976</v>
      </c>
      <c r="D25" s="28">
        <v>9783823393320</v>
      </c>
      <c r="E25" s="27" t="s">
        <v>977</v>
      </c>
      <c r="F25" s="27" t="s">
        <v>978</v>
      </c>
      <c r="G25" s="27" t="s">
        <v>311</v>
      </c>
      <c r="H25" s="27" t="s">
        <v>979</v>
      </c>
      <c r="I25" s="27"/>
      <c r="J25" s="27">
        <v>1</v>
      </c>
      <c r="K25" s="27" t="s">
        <v>52</v>
      </c>
      <c r="L25" s="27">
        <v>2023</v>
      </c>
      <c r="M25" s="30"/>
      <c r="N25" s="30">
        <v>45271</v>
      </c>
      <c r="O25" s="27" t="s">
        <v>71</v>
      </c>
      <c r="P25" s="27"/>
      <c r="Q25" s="27" t="s">
        <v>54</v>
      </c>
      <c r="R25" s="31">
        <v>22.9</v>
      </c>
      <c r="S25" s="32">
        <v>299</v>
      </c>
      <c r="T25" s="32"/>
      <c r="U25" s="33"/>
      <c r="V25" s="27" t="s">
        <v>980</v>
      </c>
    </row>
    <row r="26" spans="2:22" x14ac:dyDescent="0.4">
      <c r="B26" s="27" t="s">
        <v>981</v>
      </c>
      <c r="C26" s="27" t="s">
        <v>982</v>
      </c>
      <c r="D26" s="28">
        <v>9783772057083</v>
      </c>
      <c r="E26" s="27" t="s">
        <v>983</v>
      </c>
      <c r="F26" s="27" t="s">
        <v>984</v>
      </c>
      <c r="G26" s="27" t="s">
        <v>985</v>
      </c>
      <c r="H26" s="27"/>
      <c r="I26" s="27" t="s">
        <v>986</v>
      </c>
      <c r="J26" s="27">
        <v>1</v>
      </c>
      <c r="K26" s="27" t="s">
        <v>52</v>
      </c>
      <c r="L26" s="27">
        <v>2022</v>
      </c>
      <c r="M26" s="30">
        <v>44592</v>
      </c>
      <c r="N26" s="30"/>
      <c r="O26" s="27"/>
      <c r="P26" s="27"/>
      <c r="Q26" s="27" t="s">
        <v>63</v>
      </c>
      <c r="R26" s="31">
        <v>78</v>
      </c>
      <c r="S26" s="32">
        <v>119</v>
      </c>
      <c r="T26" s="32"/>
      <c r="U26" s="33"/>
      <c r="V26" s="27" t="s">
        <v>987</v>
      </c>
    </row>
    <row r="27" spans="2:22" x14ac:dyDescent="0.4">
      <c r="B27" s="27" t="s">
        <v>988</v>
      </c>
      <c r="C27" s="27" t="s">
        <v>989</v>
      </c>
      <c r="D27" s="28">
        <v>9783772057113</v>
      </c>
      <c r="E27" s="27" t="s">
        <v>990</v>
      </c>
      <c r="F27" s="27" t="s">
        <v>991</v>
      </c>
      <c r="G27" s="27" t="s">
        <v>992</v>
      </c>
      <c r="H27" s="27"/>
      <c r="I27" s="27" t="s">
        <v>993</v>
      </c>
      <c r="J27" s="27">
        <v>1</v>
      </c>
      <c r="K27" s="27" t="s">
        <v>52</v>
      </c>
      <c r="L27" s="27">
        <v>2020</v>
      </c>
      <c r="M27" s="30">
        <v>44130</v>
      </c>
      <c r="N27" s="30"/>
      <c r="O27" s="27" t="s">
        <v>994</v>
      </c>
      <c r="P27" s="27"/>
      <c r="Q27" s="27" t="s">
        <v>63</v>
      </c>
      <c r="R27" s="31">
        <v>119</v>
      </c>
      <c r="S27" s="32">
        <v>0</v>
      </c>
      <c r="T27" s="32" t="s">
        <v>44</v>
      </c>
      <c r="U27" s="33" t="s">
        <v>55</v>
      </c>
      <c r="V27" s="31" t="s">
        <v>995</v>
      </c>
    </row>
    <row r="28" spans="2:22" x14ac:dyDescent="0.4">
      <c r="B28" s="27" t="s">
        <v>996</v>
      </c>
      <c r="C28" s="27" t="s">
        <v>997</v>
      </c>
      <c r="D28" s="28">
        <v>9783772057472</v>
      </c>
      <c r="E28" s="27" t="s">
        <v>998</v>
      </c>
      <c r="F28" s="27" t="s">
        <v>999</v>
      </c>
      <c r="G28" s="27" t="s">
        <v>1000</v>
      </c>
      <c r="H28" s="27" t="s">
        <v>1001</v>
      </c>
      <c r="I28" s="27"/>
      <c r="J28" s="27">
        <v>1</v>
      </c>
      <c r="K28" s="27" t="s">
        <v>52</v>
      </c>
      <c r="L28" s="27">
        <v>2021</v>
      </c>
      <c r="M28" s="30">
        <v>44361</v>
      </c>
      <c r="N28" s="30"/>
      <c r="O28" s="27" t="s">
        <v>1002</v>
      </c>
      <c r="P28" s="27">
        <v>67</v>
      </c>
      <c r="Q28" s="27" t="s">
        <v>63</v>
      </c>
      <c r="R28" s="31">
        <v>78</v>
      </c>
      <c r="S28" s="32">
        <v>119</v>
      </c>
      <c r="T28" s="32" t="s">
        <v>44</v>
      </c>
      <c r="U28" s="33" t="s">
        <v>550</v>
      </c>
      <c r="V28" s="27" t="s">
        <v>1003</v>
      </c>
    </row>
    <row r="29" spans="2:22" x14ac:dyDescent="0.4">
      <c r="B29" s="27" t="s">
        <v>1004</v>
      </c>
      <c r="C29" s="27" t="s">
        <v>1005</v>
      </c>
      <c r="D29" s="28">
        <v>9783823393375</v>
      </c>
      <c r="E29" s="27" t="s">
        <v>1006</v>
      </c>
      <c r="F29" s="27" t="s">
        <v>1007</v>
      </c>
      <c r="G29" s="27" t="s">
        <v>311</v>
      </c>
      <c r="H29" s="27" t="s">
        <v>1008</v>
      </c>
      <c r="I29" s="27"/>
      <c r="J29" s="27">
        <v>1</v>
      </c>
      <c r="K29" s="27" t="s">
        <v>52</v>
      </c>
      <c r="L29" s="27">
        <v>2023</v>
      </c>
      <c r="M29" s="30"/>
      <c r="N29" s="30">
        <v>45138</v>
      </c>
      <c r="O29" s="27" t="s">
        <v>176</v>
      </c>
      <c r="P29" s="27"/>
      <c r="Q29" s="27" t="s">
        <v>54</v>
      </c>
      <c r="R29" s="31">
        <v>29.9</v>
      </c>
      <c r="S29" s="32">
        <v>399</v>
      </c>
      <c r="T29" s="32"/>
      <c r="U29" s="33"/>
      <c r="V29" s="27" t="s">
        <v>1009</v>
      </c>
    </row>
    <row r="30" spans="2:22" x14ac:dyDescent="0.4">
      <c r="B30" s="27" t="s">
        <v>1010</v>
      </c>
      <c r="C30" s="27" t="s">
        <v>1011</v>
      </c>
      <c r="D30" s="28">
        <v>9783823394464</v>
      </c>
      <c r="E30" s="27" t="s">
        <v>1012</v>
      </c>
      <c r="F30" s="27" t="s">
        <v>1013</v>
      </c>
      <c r="G30" s="27"/>
      <c r="H30" s="27"/>
      <c r="I30" s="27" t="s">
        <v>1014</v>
      </c>
      <c r="J30" s="27">
        <v>1</v>
      </c>
      <c r="K30" s="27" t="s">
        <v>52</v>
      </c>
      <c r="L30" s="27">
        <v>2021</v>
      </c>
      <c r="M30" s="30">
        <v>44438</v>
      </c>
      <c r="N30" s="30"/>
      <c r="O30" s="27" t="s">
        <v>1015</v>
      </c>
      <c r="P30" s="27">
        <v>4</v>
      </c>
      <c r="Q30" s="27" t="s">
        <v>54</v>
      </c>
      <c r="R30" s="31">
        <v>68</v>
      </c>
      <c r="S30" s="32">
        <v>119</v>
      </c>
      <c r="T30" s="32"/>
      <c r="U30" s="33"/>
      <c r="V30" s="27" t="s">
        <v>1016</v>
      </c>
    </row>
    <row r="31" spans="2:22" x14ac:dyDescent="0.4">
      <c r="B31" s="27" t="s">
        <v>1017</v>
      </c>
      <c r="C31" s="27" t="s">
        <v>1018</v>
      </c>
      <c r="D31" s="28">
        <v>9783823393795</v>
      </c>
      <c r="E31" s="27" t="s">
        <v>1019</v>
      </c>
      <c r="F31" s="27" t="s">
        <v>1020</v>
      </c>
      <c r="G31" s="27" t="s">
        <v>1021</v>
      </c>
      <c r="H31" s="27" t="s">
        <v>1022</v>
      </c>
      <c r="I31" s="27"/>
      <c r="J31" s="27">
        <v>1</v>
      </c>
      <c r="K31" s="27" t="s">
        <v>52</v>
      </c>
      <c r="L31" s="27">
        <v>2021</v>
      </c>
      <c r="M31" s="30">
        <v>44207</v>
      </c>
      <c r="N31" s="30"/>
      <c r="O31" s="27" t="s">
        <v>176</v>
      </c>
      <c r="P31" s="27"/>
      <c r="Q31" s="27" t="s">
        <v>54</v>
      </c>
      <c r="R31" s="31">
        <v>24.99</v>
      </c>
      <c r="S31" s="32">
        <v>299</v>
      </c>
      <c r="T31" s="32"/>
      <c r="U31" s="33"/>
      <c r="V31" s="31" t="s">
        <v>1023</v>
      </c>
    </row>
    <row r="32" spans="2:22" x14ac:dyDescent="0.4">
      <c r="B32" s="27" t="s">
        <v>1024</v>
      </c>
      <c r="C32" s="27" t="s">
        <v>1025</v>
      </c>
      <c r="D32" s="28">
        <v>9783772057533</v>
      </c>
      <c r="E32" s="27" t="s">
        <v>1026</v>
      </c>
      <c r="F32" s="27" t="s">
        <v>1027</v>
      </c>
      <c r="G32" s="27" t="s">
        <v>1028</v>
      </c>
      <c r="H32" s="27" t="s">
        <v>1029</v>
      </c>
      <c r="I32" s="27"/>
      <c r="J32" s="27">
        <v>1</v>
      </c>
      <c r="K32" s="27" t="s">
        <v>52</v>
      </c>
      <c r="L32" s="27">
        <v>2021</v>
      </c>
      <c r="M32" s="30">
        <v>44487</v>
      </c>
      <c r="N32" s="30"/>
      <c r="O32" s="27" t="s">
        <v>934</v>
      </c>
      <c r="P32" s="27">
        <v>76</v>
      </c>
      <c r="Q32" s="27" t="s">
        <v>63</v>
      </c>
      <c r="R32" s="31">
        <v>88</v>
      </c>
      <c r="S32" s="32">
        <v>132</v>
      </c>
      <c r="T32" s="32"/>
      <c r="U32" s="33"/>
      <c r="V32" s="27" t="s">
        <v>1030</v>
      </c>
    </row>
    <row r="33" spans="2:22" x14ac:dyDescent="0.4">
      <c r="B33" s="27" t="s">
        <v>1031</v>
      </c>
      <c r="C33" s="27" t="s">
        <v>1032</v>
      </c>
      <c r="D33" s="28">
        <v>9783772057441</v>
      </c>
      <c r="E33" s="27" t="s">
        <v>1033</v>
      </c>
      <c r="F33" s="27" t="s">
        <v>1034</v>
      </c>
      <c r="G33" s="27" t="s">
        <v>1035</v>
      </c>
      <c r="H33" s="27"/>
      <c r="I33" s="27" t="s">
        <v>1036</v>
      </c>
      <c r="J33" s="27">
        <v>1</v>
      </c>
      <c r="K33" s="27" t="s">
        <v>52</v>
      </c>
      <c r="L33" s="27">
        <v>2022</v>
      </c>
      <c r="M33" s="30">
        <v>44655</v>
      </c>
      <c r="N33" s="30"/>
      <c r="O33" s="27"/>
      <c r="P33" s="27"/>
      <c r="Q33" s="27" t="s">
        <v>63</v>
      </c>
      <c r="R33" s="31">
        <v>310</v>
      </c>
      <c r="S33" s="32">
        <v>0</v>
      </c>
      <c r="T33" s="32" t="s">
        <v>44</v>
      </c>
      <c r="U33" s="33" t="s">
        <v>55</v>
      </c>
      <c r="V33" s="27" t="s">
        <v>1037</v>
      </c>
    </row>
    <row r="34" spans="2:22" x14ac:dyDescent="0.4">
      <c r="B34" s="27" t="s">
        <v>1038</v>
      </c>
      <c r="C34" s="27" t="s">
        <v>1039</v>
      </c>
      <c r="D34" s="28">
        <v>9783823394587</v>
      </c>
      <c r="E34" s="27" t="s">
        <v>1040</v>
      </c>
      <c r="F34" s="27" t="s">
        <v>1041</v>
      </c>
      <c r="G34" s="27"/>
      <c r="H34" s="27" t="s">
        <v>1042</v>
      </c>
      <c r="I34" s="27"/>
      <c r="J34" s="27">
        <v>1</v>
      </c>
      <c r="K34" s="27" t="s">
        <v>52</v>
      </c>
      <c r="L34" s="27">
        <v>2022</v>
      </c>
      <c r="M34" s="30">
        <v>44697</v>
      </c>
      <c r="N34" s="30"/>
      <c r="O34" s="27" t="s">
        <v>596</v>
      </c>
      <c r="P34" s="27">
        <v>16</v>
      </c>
      <c r="Q34" s="27" t="s">
        <v>54</v>
      </c>
      <c r="R34" s="31">
        <v>16.899999999999999</v>
      </c>
      <c r="S34" s="32">
        <v>199</v>
      </c>
      <c r="T34" s="32"/>
      <c r="U34" s="33"/>
      <c r="V34" s="27" t="s">
        <v>1043</v>
      </c>
    </row>
    <row r="36" spans="2:22" x14ac:dyDescent="0.4">
      <c r="B36" s="35" t="s">
        <v>128</v>
      </c>
    </row>
    <row r="37" spans="2:22" x14ac:dyDescent="0.4">
      <c r="B37" s="35" t="s">
        <v>133</v>
      </c>
    </row>
    <row r="38" spans="2:22" x14ac:dyDescent="0.4">
      <c r="B38" s="42" t="s">
        <v>3802</v>
      </c>
    </row>
  </sheetData>
  <hyperlinks>
    <hyperlink ref="B5" location="Übersicht!A1" display="zurück zur Übersicht" xr:uid="{FF5C16A7-A85F-4164-B8D9-3FADB07E7A7E}"/>
  </hyperlinks>
  <pageMargins left="0.7" right="0.7" top="0.78740157499999996" bottom="0.78740157499999996" header="0.3" footer="0.3"/>
  <drawing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84D96-E7CD-4E54-92DE-305239002508}">
  <sheetPr>
    <tabColor theme="2" tint="-0.749992370372631"/>
  </sheetPr>
  <dimension ref="A1:V49"/>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4958.05</v>
      </c>
      <c r="H8" s="35"/>
      <c r="I8" s="35"/>
      <c r="J8" s="35"/>
      <c r="K8" s="35"/>
      <c r="L8" s="35"/>
    </row>
    <row r="9" spans="1:22" x14ac:dyDescent="0.4">
      <c r="D9" s="36"/>
      <c r="E9" s="36"/>
      <c r="F9" s="35" t="s">
        <v>131</v>
      </c>
      <c r="G9" s="44">
        <f>SUM(Tabelle3510[VK Campuslizenz | Institutional Price])</f>
        <v>5833</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1044</v>
      </c>
      <c r="C13" s="27" t="s">
        <v>1045</v>
      </c>
      <c r="D13" s="28">
        <v>9783823393825</v>
      </c>
      <c r="E13" s="27" t="s">
        <v>1046</v>
      </c>
      <c r="F13" s="27" t="s">
        <v>1047</v>
      </c>
      <c r="G13" s="27" t="s">
        <v>1048</v>
      </c>
      <c r="H13" s="27" t="s">
        <v>1049</v>
      </c>
      <c r="I13" s="27"/>
      <c r="J13" s="27">
        <v>1</v>
      </c>
      <c r="K13" s="27" t="s">
        <v>52</v>
      </c>
      <c r="L13" s="27">
        <v>2020</v>
      </c>
      <c r="M13" s="30">
        <v>43899</v>
      </c>
      <c r="N13" s="30"/>
      <c r="O13" s="27" t="s">
        <v>703</v>
      </c>
      <c r="P13" s="27">
        <v>575</v>
      </c>
      <c r="Q13" s="27" t="s">
        <v>54</v>
      </c>
      <c r="R13" s="31">
        <v>48</v>
      </c>
      <c r="S13" s="32">
        <v>119</v>
      </c>
      <c r="T13" s="32"/>
      <c r="U13" s="33"/>
      <c r="V13" s="27" t="s">
        <v>1050</v>
      </c>
    </row>
    <row r="14" spans="1:22" x14ac:dyDescent="0.4">
      <c r="B14" s="27" t="s">
        <v>395</v>
      </c>
      <c r="C14" s="27" t="s">
        <v>396</v>
      </c>
      <c r="D14" s="28">
        <v>9783772056871</v>
      </c>
      <c r="E14" s="27" t="s">
        <v>397</v>
      </c>
      <c r="F14" s="27" t="s">
        <v>398</v>
      </c>
      <c r="G14" s="27" t="s">
        <v>399</v>
      </c>
      <c r="H14" s="27"/>
      <c r="I14" s="27" t="s">
        <v>400</v>
      </c>
      <c r="J14" s="27">
        <v>1</v>
      </c>
      <c r="K14" s="27" t="s">
        <v>52</v>
      </c>
      <c r="L14" s="27">
        <v>2022</v>
      </c>
      <c r="M14" s="30">
        <v>44753</v>
      </c>
      <c r="N14" s="30"/>
      <c r="O14" s="27" t="s">
        <v>401</v>
      </c>
      <c r="P14" s="27">
        <v>101</v>
      </c>
      <c r="Q14" s="27" t="s">
        <v>63</v>
      </c>
      <c r="R14" s="31">
        <v>88</v>
      </c>
      <c r="S14" s="32">
        <v>132</v>
      </c>
      <c r="T14" s="32" t="s">
        <v>44</v>
      </c>
      <c r="U14" s="33" t="s">
        <v>284</v>
      </c>
      <c r="V14" s="27" t="s">
        <v>402</v>
      </c>
    </row>
    <row r="15" spans="1:22" x14ac:dyDescent="0.4">
      <c r="B15" s="27" t="s">
        <v>403</v>
      </c>
      <c r="C15" s="27" t="s">
        <v>404</v>
      </c>
      <c r="D15" s="28">
        <v>9783823393924</v>
      </c>
      <c r="E15" s="27" t="s">
        <v>405</v>
      </c>
      <c r="F15" s="27" t="s">
        <v>406</v>
      </c>
      <c r="G15" s="27" t="s">
        <v>407</v>
      </c>
      <c r="H15" s="27" t="s">
        <v>408</v>
      </c>
      <c r="I15" s="27"/>
      <c r="J15" s="27">
        <v>1</v>
      </c>
      <c r="K15" s="27" t="s">
        <v>52</v>
      </c>
      <c r="L15" s="27">
        <v>2020</v>
      </c>
      <c r="M15" s="30">
        <v>44130</v>
      </c>
      <c r="N15" s="30"/>
      <c r="O15" s="27" t="s">
        <v>409</v>
      </c>
      <c r="P15" s="27">
        <v>2</v>
      </c>
      <c r="Q15" s="27" t="s">
        <v>54</v>
      </c>
      <c r="R15" s="31">
        <v>78</v>
      </c>
      <c r="S15" s="32">
        <v>119</v>
      </c>
      <c r="T15" s="32" t="s">
        <v>44</v>
      </c>
      <c r="U15" s="33" t="s">
        <v>410</v>
      </c>
      <c r="V15" s="27" t="s">
        <v>411</v>
      </c>
    </row>
    <row r="16" spans="1:22" x14ac:dyDescent="0.4">
      <c r="B16" s="27" t="s">
        <v>1051</v>
      </c>
      <c r="C16" s="27" t="s">
        <v>1052</v>
      </c>
      <c r="D16" s="28">
        <v>9783772056154</v>
      </c>
      <c r="E16" s="27" t="s">
        <v>1053</v>
      </c>
      <c r="F16" s="27" t="s">
        <v>1054</v>
      </c>
      <c r="G16" s="27" t="s">
        <v>1055</v>
      </c>
      <c r="H16" s="27" t="s">
        <v>1056</v>
      </c>
      <c r="I16" s="27"/>
      <c r="J16" s="27">
        <v>1</v>
      </c>
      <c r="K16" s="27" t="s">
        <v>52</v>
      </c>
      <c r="L16" s="27">
        <v>2021</v>
      </c>
      <c r="M16" s="30">
        <v>44347</v>
      </c>
      <c r="N16" s="30"/>
      <c r="O16" s="27"/>
      <c r="P16" s="27"/>
      <c r="Q16" s="27" t="s">
        <v>63</v>
      </c>
      <c r="R16" s="31">
        <v>198</v>
      </c>
      <c r="S16" s="32">
        <v>297</v>
      </c>
      <c r="T16" s="32"/>
      <c r="U16" s="33"/>
      <c r="V16" s="27" t="s">
        <v>1057</v>
      </c>
    </row>
    <row r="17" spans="2:22" x14ac:dyDescent="0.4">
      <c r="B17" s="27" t="s">
        <v>1058</v>
      </c>
      <c r="C17" s="27" t="s">
        <v>1059</v>
      </c>
      <c r="D17" s="28">
        <v>9783772057038</v>
      </c>
      <c r="E17" s="27" t="s">
        <v>1060</v>
      </c>
      <c r="F17" s="27" t="s">
        <v>1061</v>
      </c>
      <c r="G17" s="27"/>
      <c r="H17" s="27"/>
      <c r="I17" s="27" t="s">
        <v>905</v>
      </c>
      <c r="J17" s="27">
        <v>1</v>
      </c>
      <c r="K17" s="27" t="s">
        <v>52</v>
      </c>
      <c r="L17" s="27">
        <v>2020</v>
      </c>
      <c r="M17" s="30">
        <v>43941</v>
      </c>
      <c r="N17" s="30"/>
      <c r="O17" s="27" t="s">
        <v>1062</v>
      </c>
      <c r="P17" s="27">
        <v>5</v>
      </c>
      <c r="Q17" s="27" t="s">
        <v>63</v>
      </c>
      <c r="R17" s="31">
        <v>69.900000000000006</v>
      </c>
      <c r="S17" s="32">
        <v>119</v>
      </c>
      <c r="T17" s="32"/>
      <c r="U17" s="33"/>
      <c r="V17" s="27" t="s">
        <v>1063</v>
      </c>
    </row>
    <row r="18" spans="2:22" x14ac:dyDescent="0.4">
      <c r="B18" s="27" t="s">
        <v>412</v>
      </c>
      <c r="C18" s="27" t="s">
        <v>413</v>
      </c>
      <c r="D18" s="28">
        <v>9783823393221</v>
      </c>
      <c r="E18" s="27" t="s">
        <v>414</v>
      </c>
      <c r="F18" s="27" t="s">
        <v>415</v>
      </c>
      <c r="G18" s="27"/>
      <c r="H18" s="27" t="s">
        <v>416</v>
      </c>
      <c r="I18" s="27"/>
      <c r="J18" s="27">
        <v>1</v>
      </c>
      <c r="K18" s="27" t="s">
        <v>52</v>
      </c>
      <c r="L18" s="27">
        <v>2021</v>
      </c>
      <c r="M18" s="30">
        <v>44389</v>
      </c>
      <c r="N18" s="30"/>
      <c r="O18" s="27" t="s">
        <v>176</v>
      </c>
      <c r="P18" s="27"/>
      <c r="Q18" s="27" t="s">
        <v>54</v>
      </c>
      <c r="R18" s="31">
        <v>29.9</v>
      </c>
      <c r="S18" s="32">
        <v>399</v>
      </c>
      <c r="T18" s="32"/>
      <c r="U18" s="33"/>
      <c r="V18" s="27" t="s">
        <v>417</v>
      </c>
    </row>
    <row r="19" spans="2:22" x14ac:dyDescent="0.4">
      <c r="B19" s="27" t="s">
        <v>1064</v>
      </c>
      <c r="C19" s="27" t="s">
        <v>1065</v>
      </c>
      <c r="D19" s="28">
        <v>9783823394112</v>
      </c>
      <c r="E19" s="27" t="s">
        <v>1066</v>
      </c>
      <c r="F19" s="27" t="s">
        <v>1067</v>
      </c>
      <c r="G19" s="27" t="s">
        <v>1068</v>
      </c>
      <c r="H19" s="27" t="s">
        <v>1069</v>
      </c>
      <c r="I19" s="27"/>
      <c r="J19" s="27">
        <v>7</v>
      </c>
      <c r="K19" s="27" t="s">
        <v>1070</v>
      </c>
      <c r="L19" s="27">
        <v>2021</v>
      </c>
      <c r="M19" s="30">
        <v>44221</v>
      </c>
      <c r="N19" s="30"/>
      <c r="O19" s="27" t="s">
        <v>176</v>
      </c>
      <c r="P19" s="27"/>
      <c r="Q19" s="27" t="s">
        <v>54</v>
      </c>
      <c r="R19" s="31">
        <v>24.99</v>
      </c>
      <c r="S19" s="32">
        <v>399</v>
      </c>
      <c r="T19" s="32"/>
      <c r="U19" s="33"/>
      <c r="V19" s="27" t="s">
        <v>1071</v>
      </c>
    </row>
    <row r="20" spans="2:22" x14ac:dyDescent="0.4">
      <c r="B20" s="27" t="s">
        <v>418</v>
      </c>
      <c r="C20" s="27" t="s">
        <v>419</v>
      </c>
      <c r="D20" s="28">
        <v>9783823394150</v>
      </c>
      <c r="E20" s="27" t="s">
        <v>420</v>
      </c>
      <c r="F20" s="27" t="s">
        <v>421</v>
      </c>
      <c r="G20" s="27" t="s">
        <v>311</v>
      </c>
      <c r="H20" s="27" t="s">
        <v>422</v>
      </c>
      <c r="I20" s="27"/>
      <c r="J20" s="27">
        <v>1</v>
      </c>
      <c r="K20" s="27" t="s">
        <v>52</v>
      </c>
      <c r="L20" s="27">
        <v>2020</v>
      </c>
      <c r="M20" s="30">
        <v>44158</v>
      </c>
      <c r="N20" s="30"/>
      <c r="O20" s="27"/>
      <c r="P20" s="27"/>
      <c r="Q20" s="27" t="s">
        <v>54</v>
      </c>
      <c r="R20" s="31">
        <v>24.99</v>
      </c>
      <c r="S20" s="32">
        <v>119</v>
      </c>
      <c r="T20" s="32"/>
      <c r="U20" s="33"/>
      <c r="V20" s="27" t="s">
        <v>423</v>
      </c>
    </row>
    <row r="21" spans="2:22" x14ac:dyDescent="0.4">
      <c r="B21" s="27" t="s">
        <v>1072</v>
      </c>
      <c r="C21" s="27" t="s">
        <v>1073</v>
      </c>
      <c r="D21" s="28">
        <v>9783823392699</v>
      </c>
      <c r="E21" s="27" t="s">
        <v>1074</v>
      </c>
      <c r="F21" s="27" t="s">
        <v>1075</v>
      </c>
      <c r="G21" s="27" t="s">
        <v>1076</v>
      </c>
      <c r="H21" s="27" t="s">
        <v>1077</v>
      </c>
      <c r="I21" s="27"/>
      <c r="J21" s="27">
        <v>1</v>
      </c>
      <c r="K21" s="27" t="s">
        <v>52</v>
      </c>
      <c r="L21" s="27">
        <v>2021</v>
      </c>
      <c r="M21" s="30">
        <v>44403</v>
      </c>
      <c r="N21" s="30"/>
      <c r="O21" s="27"/>
      <c r="P21" s="27"/>
      <c r="Q21" s="27" t="s">
        <v>54</v>
      </c>
      <c r="R21" s="31">
        <v>68</v>
      </c>
      <c r="S21" s="32">
        <v>119</v>
      </c>
      <c r="T21" s="32"/>
      <c r="U21" s="33"/>
      <c r="V21" s="27" t="s">
        <v>1078</v>
      </c>
    </row>
    <row r="22" spans="2:22" x14ac:dyDescent="0.4">
      <c r="B22" s="27" t="s">
        <v>1079</v>
      </c>
      <c r="C22" s="27" t="s">
        <v>1080</v>
      </c>
      <c r="D22" s="28">
        <v>9783823393696</v>
      </c>
      <c r="E22" s="27" t="s">
        <v>1081</v>
      </c>
      <c r="F22" s="27" t="s">
        <v>1082</v>
      </c>
      <c r="G22" s="27" t="s">
        <v>1083</v>
      </c>
      <c r="H22" s="27"/>
      <c r="I22" s="27" t="s">
        <v>1084</v>
      </c>
      <c r="J22" s="27">
        <v>1</v>
      </c>
      <c r="K22" s="27" t="s">
        <v>52</v>
      </c>
      <c r="L22" s="27">
        <v>2020</v>
      </c>
      <c r="M22" s="30">
        <v>43976</v>
      </c>
      <c r="N22" s="30"/>
      <c r="O22" s="27"/>
      <c r="P22" s="27"/>
      <c r="Q22" s="27" t="s">
        <v>54</v>
      </c>
      <c r="R22" s="31">
        <v>78</v>
      </c>
      <c r="S22" s="32">
        <v>119</v>
      </c>
      <c r="T22" s="32"/>
      <c r="U22" s="33"/>
      <c r="V22" s="27" t="s">
        <v>1085</v>
      </c>
    </row>
    <row r="23" spans="2:22" x14ac:dyDescent="0.4">
      <c r="B23" s="27" t="s">
        <v>424</v>
      </c>
      <c r="C23" s="27" t="s">
        <v>425</v>
      </c>
      <c r="D23" s="28">
        <v>9783823379003</v>
      </c>
      <c r="E23" s="27" t="s">
        <v>426</v>
      </c>
      <c r="F23" s="27" t="s">
        <v>427</v>
      </c>
      <c r="G23" s="27" t="s">
        <v>311</v>
      </c>
      <c r="H23" s="27" t="s">
        <v>428</v>
      </c>
      <c r="I23" s="27"/>
      <c r="J23" s="27">
        <v>1</v>
      </c>
      <c r="K23" s="27" t="s">
        <v>52</v>
      </c>
      <c r="L23" s="27">
        <v>2020</v>
      </c>
      <c r="M23" s="30">
        <v>44004</v>
      </c>
      <c r="N23" s="30"/>
      <c r="O23" s="27" t="s">
        <v>116</v>
      </c>
      <c r="P23" s="27"/>
      <c r="Q23" s="27" t="s">
        <v>54</v>
      </c>
      <c r="R23" s="31">
        <v>19.989999999999998</v>
      </c>
      <c r="S23" s="32">
        <v>299</v>
      </c>
      <c r="T23" s="32"/>
      <c r="U23" s="33"/>
      <c r="V23" s="27" t="s">
        <v>429</v>
      </c>
    </row>
    <row r="24" spans="2:22" x14ac:dyDescent="0.4">
      <c r="B24" s="27" t="s">
        <v>1086</v>
      </c>
      <c r="C24" s="27" t="s">
        <v>1087</v>
      </c>
      <c r="D24" s="28">
        <v>9783823393672</v>
      </c>
      <c r="E24" s="27" t="s">
        <v>1088</v>
      </c>
      <c r="F24" s="27" t="s">
        <v>1089</v>
      </c>
      <c r="G24" s="27" t="s">
        <v>1090</v>
      </c>
      <c r="H24" s="27"/>
      <c r="I24" s="27" t="s">
        <v>1091</v>
      </c>
      <c r="J24" s="27">
        <v>1</v>
      </c>
      <c r="K24" s="27" t="s">
        <v>52</v>
      </c>
      <c r="L24" s="27">
        <v>2020</v>
      </c>
      <c r="M24" s="30">
        <v>44109</v>
      </c>
      <c r="N24" s="30"/>
      <c r="O24" s="27" t="s">
        <v>805</v>
      </c>
      <c r="P24" s="27">
        <v>6</v>
      </c>
      <c r="Q24" s="27" t="s">
        <v>54</v>
      </c>
      <c r="R24" s="31">
        <v>88</v>
      </c>
      <c r="S24" s="32">
        <v>132</v>
      </c>
      <c r="T24" s="32"/>
      <c r="U24" s="33"/>
      <c r="V24" s="27" t="s">
        <v>1092</v>
      </c>
    </row>
    <row r="25" spans="2:22" x14ac:dyDescent="0.4">
      <c r="B25" s="27" t="s">
        <v>1093</v>
      </c>
      <c r="C25" s="27" t="s">
        <v>1094</v>
      </c>
      <c r="D25" s="28">
        <v>9783823393009</v>
      </c>
      <c r="E25" s="27" t="s">
        <v>1095</v>
      </c>
      <c r="F25" s="27" t="s">
        <v>1096</v>
      </c>
      <c r="G25" s="27"/>
      <c r="H25" s="27"/>
      <c r="I25" s="27" t="s">
        <v>804</v>
      </c>
      <c r="J25" s="27">
        <v>1</v>
      </c>
      <c r="K25" s="27" t="s">
        <v>52</v>
      </c>
      <c r="L25" s="27">
        <v>2020</v>
      </c>
      <c r="M25" s="30">
        <v>43962</v>
      </c>
      <c r="N25" s="30"/>
      <c r="O25" s="27" t="s">
        <v>805</v>
      </c>
      <c r="P25" s="27">
        <v>5</v>
      </c>
      <c r="Q25" s="27" t="s">
        <v>54</v>
      </c>
      <c r="R25" s="31">
        <v>78</v>
      </c>
      <c r="S25" s="32">
        <v>119</v>
      </c>
      <c r="T25" s="32"/>
      <c r="U25" s="33"/>
      <c r="V25" s="27" t="s">
        <v>1097</v>
      </c>
    </row>
    <row r="26" spans="2:22" x14ac:dyDescent="0.4">
      <c r="B26" s="27" t="s">
        <v>322</v>
      </c>
      <c r="C26" s="27" t="s">
        <v>323</v>
      </c>
      <c r="D26" s="28">
        <v>9783772057052</v>
      </c>
      <c r="E26" s="27" t="s">
        <v>324</v>
      </c>
      <c r="F26" s="27" t="s">
        <v>325</v>
      </c>
      <c r="G26" s="27"/>
      <c r="H26" s="27"/>
      <c r="I26" s="27" t="s">
        <v>326</v>
      </c>
      <c r="J26" s="27">
        <v>1</v>
      </c>
      <c r="K26" s="27" t="s">
        <v>52</v>
      </c>
      <c r="L26" s="27">
        <v>2020</v>
      </c>
      <c r="M26" s="30">
        <v>44025</v>
      </c>
      <c r="N26" s="30"/>
      <c r="O26" s="27" t="s">
        <v>327</v>
      </c>
      <c r="P26" s="27" t="s">
        <v>328</v>
      </c>
      <c r="Q26" s="27" t="s">
        <v>63</v>
      </c>
      <c r="R26" s="31">
        <v>78</v>
      </c>
      <c r="S26" s="32">
        <v>119</v>
      </c>
      <c r="T26" s="32"/>
      <c r="U26" s="33"/>
      <c r="V26" s="27" t="s">
        <v>329</v>
      </c>
    </row>
    <row r="27" spans="2:22" x14ac:dyDescent="0.4">
      <c r="B27" s="27" t="s">
        <v>1098</v>
      </c>
      <c r="C27" s="27" t="s">
        <v>1099</v>
      </c>
      <c r="D27" s="28">
        <v>9783772057069</v>
      </c>
      <c r="E27" s="27" t="s">
        <v>1100</v>
      </c>
      <c r="F27" s="27" t="s">
        <v>1101</v>
      </c>
      <c r="G27" s="27" t="s">
        <v>1102</v>
      </c>
      <c r="H27" s="27" t="s">
        <v>1103</v>
      </c>
      <c r="I27" s="27"/>
      <c r="J27" s="27">
        <v>1</v>
      </c>
      <c r="K27" s="27" t="s">
        <v>52</v>
      </c>
      <c r="L27" s="27">
        <v>2021</v>
      </c>
      <c r="M27" s="30">
        <v>44466</v>
      </c>
      <c r="N27" s="30"/>
      <c r="O27" s="27"/>
      <c r="P27" s="27"/>
      <c r="Q27" s="27" t="s">
        <v>63</v>
      </c>
      <c r="R27" s="31">
        <v>49.9</v>
      </c>
      <c r="S27" s="32">
        <v>119</v>
      </c>
      <c r="T27" s="32"/>
      <c r="U27" s="33"/>
      <c r="V27" s="27" t="s">
        <v>1104</v>
      </c>
    </row>
    <row r="28" spans="2:22" x14ac:dyDescent="0.4">
      <c r="B28" s="27" t="s">
        <v>1105</v>
      </c>
      <c r="C28" s="27" t="s">
        <v>1106</v>
      </c>
      <c r="D28" s="28">
        <v>9783823393948</v>
      </c>
      <c r="E28" s="27" t="s">
        <v>1107</v>
      </c>
      <c r="F28" s="27" t="s">
        <v>1108</v>
      </c>
      <c r="G28" s="27" t="s">
        <v>1109</v>
      </c>
      <c r="H28" s="27" t="s">
        <v>1110</v>
      </c>
      <c r="I28" s="27"/>
      <c r="J28" s="27">
        <v>1</v>
      </c>
      <c r="K28" s="27" t="s">
        <v>52</v>
      </c>
      <c r="L28" s="27">
        <v>2020</v>
      </c>
      <c r="M28" s="30">
        <v>44025</v>
      </c>
      <c r="N28" s="30"/>
      <c r="O28" s="27" t="s">
        <v>409</v>
      </c>
      <c r="P28" s="27">
        <v>3</v>
      </c>
      <c r="Q28" s="27" t="s">
        <v>54</v>
      </c>
      <c r="R28" s="31">
        <v>49.9</v>
      </c>
      <c r="S28" s="32">
        <v>119</v>
      </c>
      <c r="T28" s="32" t="s">
        <v>44</v>
      </c>
      <c r="U28" s="33" t="s">
        <v>410</v>
      </c>
      <c r="V28" s="27" t="s">
        <v>1111</v>
      </c>
    </row>
    <row r="29" spans="2:22" x14ac:dyDescent="0.4">
      <c r="B29" s="27" t="s">
        <v>1112</v>
      </c>
      <c r="C29" s="27" t="s">
        <v>1113</v>
      </c>
      <c r="D29" s="28">
        <v>9783772057229</v>
      </c>
      <c r="E29" s="27" t="s">
        <v>1114</v>
      </c>
      <c r="F29" s="27" t="s">
        <v>1115</v>
      </c>
      <c r="G29" s="27"/>
      <c r="H29" s="27" t="s">
        <v>905</v>
      </c>
      <c r="I29" s="27"/>
      <c r="J29" s="27">
        <v>1</v>
      </c>
      <c r="K29" s="27" t="s">
        <v>52</v>
      </c>
      <c r="L29" s="27">
        <v>2021</v>
      </c>
      <c r="M29" s="30">
        <v>44508</v>
      </c>
      <c r="N29" s="30"/>
      <c r="O29" s="27" t="s">
        <v>1062</v>
      </c>
      <c r="P29" s="27">
        <v>6</v>
      </c>
      <c r="Q29" s="27" t="s">
        <v>63</v>
      </c>
      <c r="R29" s="31">
        <v>79.900000000000006</v>
      </c>
      <c r="S29" s="32">
        <v>119</v>
      </c>
      <c r="T29" s="32"/>
      <c r="U29" s="33"/>
      <c r="V29" s="27" t="s">
        <v>1116</v>
      </c>
    </row>
    <row r="30" spans="2:22" x14ac:dyDescent="0.4">
      <c r="B30" s="27" t="s">
        <v>1117</v>
      </c>
      <c r="C30" s="27" t="s">
        <v>1118</v>
      </c>
      <c r="D30" s="28">
        <v>9783823391173</v>
      </c>
      <c r="E30" s="27" t="s">
        <v>1119</v>
      </c>
      <c r="F30" s="27" t="s">
        <v>1120</v>
      </c>
      <c r="G30" s="27" t="s">
        <v>385</v>
      </c>
      <c r="H30" s="27" t="s">
        <v>1121</v>
      </c>
      <c r="I30" s="27"/>
      <c r="J30" s="27">
        <v>2</v>
      </c>
      <c r="K30" s="27" t="s">
        <v>1122</v>
      </c>
      <c r="L30" s="27">
        <v>2020</v>
      </c>
      <c r="M30" s="30">
        <v>44088</v>
      </c>
      <c r="N30" s="30"/>
      <c r="O30" s="27" t="s">
        <v>176</v>
      </c>
      <c r="P30" s="27"/>
      <c r="Q30" s="27" t="s">
        <v>54</v>
      </c>
      <c r="R30" s="31">
        <v>24.99</v>
      </c>
      <c r="S30" s="32">
        <v>299</v>
      </c>
      <c r="T30" s="32"/>
      <c r="U30" s="33"/>
      <c r="V30" s="27" t="s">
        <v>1123</v>
      </c>
    </row>
    <row r="31" spans="2:22" x14ac:dyDescent="0.4">
      <c r="B31" s="27" t="s">
        <v>1124</v>
      </c>
      <c r="C31" s="27" t="s">
        <v>1125</v>
      </c>
      <c r="D31" s="28">
        <v>9783772056925</v>
      </c>
      <c r="E31" s="27" t="s">
        <v>1126</v>
      </c>
      <c r="F31" s="27" t="s">
        <v>1127</v>
      </c>
      <c r="G31" s="27" t="s">
        <v>1128</v>
      </c>
      <c r="H31" s="27"/>
      <c r="I31" s="27" t="s">
        <v>1129</v>
      </c>
      <c r="J31" s="27">
        <v>1</v>
      </c>
      <c r="K31" s="27" t="s">
        <v>52</v>
      </c>
      <c r="L31" s="27">
        <v>2023</v>
      </c>
      <c r="M31" s="30"/>
      <c r="N31" s="30">
        <v>45366</v>
      </c>
      <c r="O31" s="27"/>
      <c r="P31" s="27"/>
      <c r="Q31" s="27" t="s">
        <v>63</v>
      </c>
      <c r="R31" s="31">
        <v>88</v>
      </c>
      <c r="S31" s="32">
        <v>132</v>
      </c>
      <c r="T31" s="32"/>
      <c r="U31" s="33"/>
      <c r="V31" s="27" t="s">
        <v>1130</v>
      </c>
    </row>
    <row r="32" spans="2:22" x14ac:dyDescent="0.4">
      <c r="B32" s="27" t="s">
        <v>1131</v>
      </c>
      <c r="C32" s="27" t="s">
        <v>1132</v>
      </c>
      <c r="D32" s="28">
        <v>9783772056932</v>
      </c>
      <c r="E32" s="27" t="s">
        <v>1133</v>
      </c>
      <c r="F32" s="27" t="s">
        <v>1134</v>
      </c>
      <c r="G32" s="27"/>
      <c r="H32" s="27" t="s">
        <v>1135</v>
      </c>
      <c r="I32" s="27"/>
      <c r="J32" s="27">
        <v>1</v>
      </c>
      <c r="K32" s="27" t="s">
        <v>52</v>
      </c>
      <c r="L32" s="27">
        <v>2023</v>
      </c>
      <c r="M32" s="30"/>
      <c r="N32" s="30">
        <v>45366</v>
      </c>
      <c r="O32" s="27"/>
      <c r="P32" s="27"/>
      <c r="Q32" s="27" t="s">
        <v>63</v>
      </c>
      <c r="R32" s="31">
        <v>88</v>
      </c>
      <c r="S32" s="32">
        <v>132</v>
      </c>
      <c r="T32" s="32"/>
      <c r="U32" s="33"/>
      <c r="V32" s="27" t="s">
        <v>1136</v>
      </c>
    </row>
    <row r="33" spans="2:22" x14ac:dyDescent="0.4">
      <c r="B33" s="27" t="s">
        <v>1137</v>
      </c>
      <c r="C33" s="27" t="s">
        <v>1138</v>
      </c>
      <c r="D33" s="28">
        <v>9783823393641</v>
      </c>
      <c r="E33" s="27" t="s">
        <v>1139</v>
      </c>
      <c r="F33" s="27" t="s">
        <v>1140</v>
      </c>
      <c r="G33" s="27" t="s">
        <v>1141</v>
      </c>
      <c r="H33" s="27" t="s">
        <v>1142</v>
      </c>
      <c r="I33" s="27"/>
      <c r="J33" s="27">
        <v>1</v>
      </c>
      <c r="K33" s="27" t="s">
        <v>52</v>
      </c>
      <c r="L33" s="27">
        <v>2020</v>
      </c>
      <c r="M33" s="30">
        <v>43850</v>
      </c>
      <c r="N33" s="30"/>
      <c r="O33" s="27" t="s">
        <v>703</v>
      </c>
      <c r="P33" s="27">
        <v>571</v>
      </c>
      <c r="Q33" s="27" t="s">
        <v>54</v>
      </c>
      <c r="R33" s="31">
        <v>78</v>
      </c>
      <c r="S33" s="32">
        <v>119</v>
      </c>
      <c r="T33" s="32"/>
      <c r="U33" s="33"/>
      <c r="V33" s="27" t="s">
        <v>1143</v>
      </c>
    </row>
    <row r="34" spans="2:22" x14ac:dyDescent="0.4">
      <c r="B34" s="27" t="s">
        <v>1144</v>
      </c>
      <c r="C34" s="27" t="s">
        <v>1145</v>
      </c>
      <c r="D34" s="28">
        <v>9783823391814</v>
      </c>
      <c r="E34" s="27" t="s">
        <v>1146</v>
      </c>
      <c r="F34" s="27" t="s">
        <v>1147</v>
      </c>
      <c r="G34" s="27"/>
      <c r="H34" s="27" t="s">
        <v>1148</v>
      </c>
      <c r="I34" s="27"/>
      <c r="J34" s="27">
        <v>1</v>
      </c>
      <c r="K34" s="27" t="s">
        <v>52</v>
      </c>
      <c r="L34" s="27">
        <v>2023</v>
      </c>
      <c r="M34" s="30">
        <v>44956</v>
      </c>
      <c r="N34" s="16"/>
      <c r="O34" s="27" t="s">
        <v>176</v>
      </c>
      <c r="P34" s="27"/>
      <c r="Q34" s="27" t="s">
        <v>54</v>
      </c>
      <c r="R34" s="31">
        <v>26.99</v>
      </c>
      <c r="S34" s="32">
        <v>299</v>
      </c>
      <c r="T34" s="32"/>
      <c r="U34" s="33"/>
      <c r="V34" s="27" t="s">
        <v>1149</v>
      </c>
    </row>
    <row r="35" spans="2:22" x14ac:dyDescent="0.4">
      <c r="B35" s="27" t="s">
        <v>1150</v>
      </c>
      <c r="C35" s="27" t="s">
        <v>1151</v>
      </c>
      <c r="D35" s="28">
        <v>9783823393634</v>
      </c>
      <c r="E35" s="27" t="s">
        <v>1152</v>
      </c>
      <c r="F35" s="27" t="s">
        <v>1153</v>
      </c>
      <c r="G35" s="27" t="s">
        <v>1154</v>
      </c>
      <c r="H35" s="27" t="s">
        <v>1155</v>
      </c>
      <c r="I35" s="27"/>
      <c r="J35" s="27">
        <v>1</v>
      </c>
      <c r="K35" s="27" t="s">
        <v>52</v>
      </c>
      <c r="L35" s="27">
        <v>2020</v>
      </c>
      <c r="M35" s="30">
        <v>43871</v>
      </c>
      <c r="N35" s="30"/>
      <c r="O35" s="27" t="s">
        <v>703</v>
      </c>
      <c r="P35" s="27">
        <v>572</v>
      </c>
      <c r="Q35" s="27" t="s">
        <v>54</v>
      </c>
      <c r="R35" s="31">
        <v>88</v>
      </c>
      <c r="S35" s="32">
        <v>132</v>
      </c>
      <c r="T35" s="32"/>
      <c r="U35" s="33"/>
      <c r="V35" s="27" t="s">
        <v>1156</v>
      </c>
    </row>
    <row r="36" spans="2:22" x14ac:dyDescent="0.4">
      <c r="B36" s="27" t="s">
        <v>1157</v>
      </c>
      <c r="C36" s="27" t="s">
        <v>1158</v>
      </c>
      <c r="D36" s="28">
        <v>9783772057120</v>
      </c>
      <c r="E36" s="27" t="s">
        <v>1159</v>
      </c>
      <c r="F36" s="27" t="s">
        <v>1160</v>
      </c>
      <c r="G36" s="27" t="s">
        <v>1161</v>
      </c>
      <c r="H36" s="27"/>
      <c r="I36" s="27" t="s">
        <v>1162</v>
      </c>
      <c r="J36" s="27">
        <v>1</v>
      </c>
      <c r="K36" s="27" t="s">
        <v>52</v>
      </c>
      <c r="L36" s="27">
        <v>2020</v>
      </c>
      <c r="M36" s="30">
        <v>44158</v>
      </c>
      <c r="N36" s="30"/>
      <c r="O36" s="27" t="s">
        <v>862</v>
      </c>
      <c r="P36" s="27">
        <v>3</v>
      </c>
      <c r="Q36" s="27" t="s">
        <v>63</v>
      </c>
      <c r="R36" s="31">
        <v>78</v>
      </c>
      <c r="S36" s="32">
        <v>119</v>
      </c>
      <c r="T36" s="32"/>
      <c r="U36" s="33"/>
      <c r="V36" s="27" t="s">
        <v>1163</v>
      </c>
    </row>
    <row r="37" spans="2:22" x14ac:dyDescent="0.4">
      <c r="B37" s="27" t="s">
        <v>1164</v>
      </c>
      <c r="C37" s="27" t="s">
        <v>1165</v>
      </c>
      <c r="D37" s="28">
        <v>9783823392057</v>
      </c>
      <c r="E37" s="27" t="s">
        <v>1166</v>
      </c>
      <c r="F37" s="27" t="s">
        <v>1167</v>
      </c>
      <c r="G37" s="27" t="s">
        <v>1168</v>
      </c>
      <c r="H37" s="27" t="s">
        <v>1169</v>
      </c>
      <c r="I37" s="27"/>
      <c r="J37" s="27">
        <v>2</v>
      </c>
      <c r="K37" s="27" t="s">
        <v>645</v>
      </c>
      <c r="L37" s="27">
        <v>2023</v>
      </c>
      <c r="M37" s="30"/>
      <c r="N37" s="30">
        <v>45275</v>
      </c>
      <c r="O37" s="27" t="s">
        <v>176</v>
      </c>
      <c r="P37" s="27"/>
      <c r="Q37" s="27" t="s">
        <v>54</v>
      </c>
      <c r="R37" s="31">
        <v>24.99</v>
      </c>
      <c r="S37" s="32">
        <v>349</v>
      </c>
      <c r="T37" s="32"/>
      <c r="U37" s="33"/>
      <c r="V37" s="27" t="s">
        <v>1170</v>
      </c>
    </row>
    <row r="38" spans="2:22" x14ac:dyDescent="0.4">
      <c r="B38" s="27" t="s">
        <v>1171</v>
      </c>
      <c r="C38" s="27" t="s">
        <v>1172</v>
      </c>
      <c r="D38" s="28">
        <v>9783823391760</v>
      </c>
      <c r="E38" s="27" t="s">
        <v>1173</v>
      </c>
      <c r="F38" s="27" t="s">
        <v>1174</v>
      </c>
      <c r="G38" s="27"/>
      <c r="H38" s="27" t="s">
        <v>1175</v>
      </c>
      <c r="I38" s="27"/>
      <c r="J38" s="27">
        <v>1</v>
      </c>
      <c r="K38" s="27" t="s">
        <v>52</v>
      </c>
      <c r="L38" s="27">
        <v>2020</v>
      </c>
      <c r="M38" s="30">
        <v>43962</v>
      </c>
      <c r="N38" s="30"/>
      <c r="O38" s="27" t="s">
        <v>1176</v>
      </c>
      <c r="P38" s="27">
        <v>7</v>
      </c>
      <c r="Q38" s="27" t="s">
        <v>54</v>
      </c>
      <c r="R38" s="31">
        <v>14.9</v>
      </c>
      <c r="S38" s="32">
        <v>199</v>
      </c>
      <c r="T38" s="32"/>
      <c r="U38" s="33"/>
      <c r="V38" s="27" t="s">
        <v>1177</v>
      </c>
    </row>
    <row r="39" spans="2:22" x14ac:dyDescent="0.4">
      <c r="B39" s="27" t="s">
        <v>1178</v>
      </c>
      <c r="C39" s="27" t="s">
        <v>1179</v>
      </c>
      <c r="D39" s="28">
        <v>9783772057076</v>
      </c>
      <c r="E39" s="27" t="s">
        <v>1180</v>
      </c>
      <c r="F39" s="27" t="s">
        <v>1181</v>
      </c>
      <c r="G39" s="27" t="s">
        <v>1182</v>
      </c>
      <c r="H39" s="27" t="s">
        <v>1183</v>
      </c>
      <c r="I39" s="27"/>
      <c r="J39" s="27">
        <v>1</v>
      </c>
      <c r="K39" s="27" t="s">
        <v>52</v>
      </c>
      <c r="L39" s="27">
        <v>2020</v>
      </c>
      <c r="M39" s="30">
        <v>44144</v>
      </c>
      <c r="N39" s="30"/>
      <c r="O39" s="27" t="s">
        <v>877</v>
      </c>
      <c r="P39" s="27">
        <v>72</v>
      </c>
      <c r="Q39" s="27" t="s">
        <v>63</v>
      </c>
      <c r="R39" s="31">
        <v>108</v>
      </c>
      <c r="S39" s="32">
        <v>162</v>
      </c>
      <c r="T39" s="32"/>
      <c r="U39" s="33"/>
      <c r="V39" s="27" t="s">
        <v>1184</v>
      </c>
    </row>
    <row r="40" spans="2:22" x14ac:dyDescent="0.4">
      <c r="B40" s="27" t="s">
        <v>1185</v>
      </c>
      <c r="C40" s="27" t="s">
        <v>1186</v>
      </c>
      <c r="D40" s="28">
        <v>9783823393610</v>
      </c>
      <c r="E40" s="27" t="s">
        <v>1187</v>
      </c>
      <c r="F40" s="27" t="s">
        <v>1188</v>
      </c>
      <c r="G40" s="27" t="s">
        <v>1189</v>
      </c>
      <c r="H40" s="27" t="s">
        <v>1190</v>
      </c>
      <c r="I40" s="27"/>
      <c r="J40" s="27">
        <v>1</v>
      </c>
      <c r="K40" s="27" t="s">
        <v>52</v>
      </c>
      <c r="L40" s="27">
        <v>2020</v>
      </c>
      <c r="M40" s="30">
        <v>43920</v>
      </c>
      <c r="N40" s="30"/>
      <c r="O40" s="27" t="s">
        <v>717</v>
      </c>
      <c r="P40" s="27">
        <v>83</v>
      </c>
      <c r="Q40" s="27" t="s">
        <v>54</v>
      </c>
      <c r="R40" s="31">
        <v>118</v>
      </c>
      <c r="S40" s="32">
        <v>0</v>
      </c>
      <c r="T40" s="32" t="s">
        <v>44</v>
      </c>
      <c r="U40" s="33" t="s">
        <v>55</v>
      </c>
      <c r="V40" s="27" t="s">
        <v>1191</v>
      </c>
    </row>
    <row r="41" spans="2:22" x14ac:dyDescent="0.4">
      <c r="B41" s="27" t="s">
        <v>1192</v>
      </c>
      <c r="C41" s="27" t="s">
        <v>1193</v>
      </c>
      <c r="D41" s="28">
        <v>9783823393177</v>
      </c>
      <c r="E41" s="27" t="s">
        <v>1194</v>
      </c>
      <c r="F41" s="27" t="s">
        <v>1195</v>
      </c>
      <c r="G41" s="27" t="s">
        <v>1196</v>
      </c>
      <c r="H41" s="27"/>
      <c r="I41" s="27" t="s">
        <v>1197</v>
      </c>
      <c r="J41" s="27">
        <v>1</v>
      </c>
      <c r="K41" s="27" t="s">
        <v>52</v>
      </c>
      <c r="L41" s="27">
        <v>2020</v>
      </c>
      <c r="M41" s="30">
        <v>44088</v>
      </c>
      <c r="N41" s="30"/>
      <c r="O41" s="27" t="s">
        <v>717</v>
      </c>
      <c r="P41" s="27">
        <v>85</v>
      </c>
      <c r="Q41" s="27" t="s">
        <v>54</v>
      </c>
      <c r="R41" s="31">
        <v>118</v>
      </c>
      <c r="S41" s="32">
        <v>177</v>
      </c>
      <c r="T41" s="32"/>
      <c r="U41" s="33"/>
      <c r="V41" s="27" t="s">
        <v>1198</v>
      </c>
    </row>
    <row r="42" spans="2:22" x14ac:dyDescent="0.4">
      <c r="B42" s="27" t="s">
        <v>1199</v>
      </c>
      <c r="C42" s="27" t="s">
        <v>1200</v>
      </c>
      <c r="D42" s="28">
        <v>9783823393566</v>
      </c>
      <c r="E42" s="27" t="s">
        <v>1201</v>
      </c>
      <c r="F42" s="27" t="s">
        <v>1202</v>
      </c>
      <c r="G42" s="27"/>
      <c r="H42" s="27" t="s">
        <v>1203</v>
      </c>
      <c r="I42" s="27"/>
      <c r="J42" s="27">
        <v>1</v>
      </c>
      <c r="K42" s="27" t="s">
        <v>52</v>
      </c>
      <c r="L42" s="27">
        <v>2020</v>
      </c>
      <c r="M42" s="30">
        <v>44102</v>
      </c>
      <c r="N42" s="30"/>
      <c r="O42" s="27" t="s">
        <v>703</v>
      </c>
      <c r="P42" s="27">
        <v>570</v>
      </c>
      <c r="Q42" s="27" t="s">
        <v>54</v>
      </c>
      <c r="R42" s="31">
        <v>88</v>
      </c>
      <c r="S42" s="32">
        <v>132</v>
      </c>
      <c r="T42" s="32"/>
      <c r="U42" s="33"/>
      <c r="V42" s="27" t="s">
        <v>1204</v>
      </c>
    </row>
    <row r="43" spans="2:22" x14ac:dyDescent="0.4">
      <c r="B43" s="27" t="s">
        <v>1205</v>
      </c>
      <c r="C43" s="27" t="s">
        <v>1206</v>
      </c>
      <c r="D43" s="28">
        <v>9783772057212</v>
      </c>
      <c r="E43" s="27" t="s">
        <v>1207</v>
      </c>
      <c r="F43" s="27" t="s">
        <v>1208</v>
      </c>
      <c r="G43" s="27" t="s">
        <v>1209</v>
      </c>
      <c r="H43" s="27" t="s">
        <v>1210</v>
      </c>
      <c r="I43" s="27"/>
      <c r="J43" s="27">
        <v>1</v>
      </c>
      <c r="K43" s="27" t="s">
        <v>52</v>
      </c>
      <c r="L43" s="27">
        <v>2020</v>
      </c>
      <c r="M43" s="30">
        <v>44039</v>
      </c>
      <c r="N43" s="30"/>
      <c r="O43" s="27"/>
      <c r="P43" s="27"/>
      <c r="Q43" s="27" t="s">
        <v>63</v>
      </c>
      <c r="R43" s="31">
        <v>48</v>
      </c>
      <c r="S43" s="32">
        <v>119</v>
      </c>
      <c r="T43" s="32"/>
      <c r="U43" s="33"/>
      <c r="V43" s="27" t="s">
        <v>1211</v>
      </c>
    </row>
    <row r="44" spans="2:22" x14ac:dyDescent="0.4">
      <c r="B44" s="27" t="s">
        <v>1212</v>
      </c>
      <c r="C44" s="27" t="s">
        <v>1213</v>
      </c>
      <c r="D44" s="28">
        <v>9783772056956</v>
      </c>
      <c r="E44" s="27" t="s">
        <v>1214</v>
      </c>
      <c r="F44" s="27" t="s">
        <v>1215</v>
      </c>
      <c r="G44" s="27" t="s">
        <v>1216</v>
      </c>
      <c r="H44" s="27"/>
      <c r="I44" s="27" t="s">
        <v>1217</v>
      </c>
      <c r="J44" s="27">
        <v>1</v>
      </c>
      <c r="K44" s="27" t="s">
        <v>52</v>
      </c>
      <c r="L44" s="27">
        <v>2020</v>
      </c>
      <c r="M44" s="30">
        <v>44158</v>
      </c>
      <c r="N44" s="30"/>
      <c r="O44" s="27"/>
      <c r="P44" s="27"/>
      <c r="Q44" s="27" t="s">
        <v>63</v>
      </c>
      <c r="R44" s="31">
        <v>98</v>
      </c>
      <c r="S44" s="32">
        <v>147</v>
      </c>
      <c r="T44" s="32"/>
      <c r="U44" s="33"/>
      <c r="V44" s="27" t="s">
        <v>1218</v>
      </c>
    </row>
    <row r="45" spans="2:22" x14ac:dyDescent="0.4">
      <c r="B45" s="27" t="s">
        <v>1219</v>
      </c>
      <c r="C45" s="27" t="s">
        <v>1220</v>
      </c>
      <c r="D45" s="28">
        <v>9783823394228</v>
      </c>
      <c r="E45" s="27" t="s">
        <v>1221</v>
      </c>
      <c r="F45" s="27" t="s">
        <v>1222</v>
      </c>
      <c r="G45" s="27" t="s">
        <v>1223</v>
      </c>
      <c r="H45" s="27" t="s">
        <v>1224</v>
      </c>
      <c r="I45" s="27"/>
      <c r="J45" s="27">
        <v>1</v>
      </c>
      <c r="K45" s="27" t="s">
        <v>52</v>
      </c>
      <c r="L45" s="27">
        <v>2021</v>
      </c>
      <c r="M45" s="30">
        <v>44347</v>
      </c>
      <c r="N45" s="30"/>
      <c r="O45" s="27"/>
      <c r="P45" s="27"/>
      <c r="Q45" s="27" t="s">
        <v>54</v>
      </c>
      <c r="R45" s="31">
        <v>49</v>
      </c>
      <c r="S45" s="32">
        <v>349</v>
      </c>
      <c r="T45" s="32"/>
      <c r="U45" s="33"/>
      <c r="V45" s="27" t="s">
        <v>1225</v>
      </c>
    </row>
    <row r="47" spans="2:22" x14ac:dyDescent="0.4">
      <c r="B47" s="35" t="s">
        <v>128</v>
      </c>
    </row>
    <row r="48" spans="2:22" x14ac:dyDescent="0.4">
      <c r="B48" s="35" t="s">
        <v>133</v>
      </c>
    </row>
    <row r="49" spans="2:2" x14ac:dyDescent="0.4">
      <c r="B49" s="42" t="s">
        <v>3801</v>
      </c>
    </row>
  </sheetData>
  <hyperlinks>
    <hyperlink ref="B5" location="Übersicht!A1" display="zurück zur Übersicht" xr:uid="{9ACE0305-8CBC-45E7-B4CA-D58BB440B4B1}"/>
  </hyperlinks>
  <pageMargins left="0.7" right="0.7" top="0.78740157499999996" bottom="0.78740157499999996" header="0.3" footer="0.3"/>
  <drawing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9CB4A-3C10-4ED2-A138-848C2D053681}">
  <sheetPr>
    <tabColor theme="2" tint="-9.9978637043366805E-2"/>
  </sheetPr>
  <dimension ref="A1:V29"/>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1613.3</v>
      </c>
      <c r="H8" s="35"/>
      <c r="I8" s="35"/>
      <c r="J8" s="35"/>
      <c r="K8" s="35"/>
      <c r="L8" s="35"/>
    </row>
    <row r="9" spans="1:22" x14ac:dyDescent="0.4">
      <c r="D9" s="36"/>
      <c r="E9" s="36"/>
      <c r="F9" s="35" t="s">
        <v>131</v>
      </c>
      <c r="G9" s="44">
        <f>SUM(Tabelle35811[VK Campuslizenz | Institutional Price])</f>
        <v>1898</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1226</v>
      </c>
      <c r="C13" s="27" t="s">
        <v>1227</v>
      </c>
      <c r="D13" s="28">
        <v>9783772057236</v>
      </c>
      <c r="E13" s="29" t="s">
        <v>1228</v>
      </c>
      <c r="F13" s="27" t="s">
        <v>1229</v>
      </c>
      <c r="G13" s="27" t="s">
        <v>1230</v>
      </c>
      <c r="H13" s="27"/>
      <c r="I13" s="27" t="s">
        <v>1231</v>
      </c>
      <c r="J13" s="27">
        <v>1</v>
      </c>
      <c r="K13" s="27" t="s">
        <v>52</v>
      </c>
      <c r="L13" s="27">
        <v>2022</v>
      </c>
      <c r="M13" s="30">
        <v>44851</v>
      </c>
      <c r="N13" s="30"/>
      <c r="O13" s="27" t="s">
        <v>1232</v>
      </c>
      <c r="P13" s="27">
        <v>27</v>
      </c>
      <c r="Q13" s="27" t="s">
        <v>63</v>
      </c>
      <c r="R13" s="31">
        <v>58</v>
      </c>
      <c r="S13" s="32">
        <v>119</v>
      </c>
      <c r="T13" s="32"/>
      <c r="U13" s="33"/>
      <c r="V13" s="27" t="s">
        <v>1233</v>
      </c>
    </row>
    <row r="14" spans="1:22" x14ac:dyDescent="0.4">
      <c r="B14" s="27" t="s">
        <v>1234</v>
      </c>
      <c r="C14" s="27" t="s">
        <v>1235</v>
      </c>
      <c r="D14" s="28">
        <v>9783739881225</v>
      </c>
      <c r="E14" s="29" t="s">
        <v>1236</v>
      </c>
      <c r="F14" s="27" t="s">
        <v>1237</v>
      </c>
      <c r="G14" s="27"/>
      <c r="H14" s="27"/>
      <c r="I14" s="27"/>
      <c r="J14" s="27">
        <v>1</v>
      </c>
      <c r="K14" s="27" t="s">
        <v>52</v>
      </c>
      <c r="L14" s="27">
        <v>2021</v>
      </c>
      <c r="M14" s="30">
        <v>44361</v>
      </c>
      <c r="N14" s="30"/>
      <c r="O14" s="27"/>
      <c r="P14" s="27"/>
      <c r="Q14" s="27" t="s">
        <v>190</v>
      </c>
      <c r="R14" s="31">
        <v>69</v>
      </c>
      <c r="S14" s="32">
        <v>119</v>
      </c>
      <c r="T14" s="32"/>
      <c r="U14" s="33"/>
      <c r="V14" s="27" t="s">
        <v>1238</v>
      </c>
    </row>
    <row r="15" spans="1:22" x14ac:dyDescent="0.4">
      <c r="B15" s="27" t="s">
        <v>1239</v>
      </c>
      <c r="C15" s="27" t="s">
        <v>1240</v>
      </c>
      <c r="D15" s="28">
        <v>9783739881065</v>
      </c>
      <c r="E15" s="29" t="s">
        <v>1241</v>
      </c>
      <c r="F15" s="27" t="s">
        <v>1242</v>
      </c>
      <c r="G15" s="27" t="s">
        <v>1243</v>
      </c>
      <c r="H15" s="27" t="s">
        <v>1244</v>
      </c>
      <c r="I15" s="27"/>
      <c r="J15" s="27">
        <v>1</v>
      </c>
      <c r="K15" s="27" t="s">
        <v>52</v>
      </c>
      <c r="L15" s="27">
        <v>2021</v>
      </c>
      <c r="M15" s="30">
        <v>44508</v>
      </c>
      <c r="N15" s="30"/>
      <c r="O15" s="27"/>
      <c r="P15" s="27"/>
      <c r="Q15" s="27" t="s">
        <v>190</v>
      </c>
      <c r="R15" s="31">
        <v>22</v>
      </c>
      <c r="S15" s="32">
        <v>149</v>
      </c>
      <c r="T15" s="32"/>
      <c r="U15" s="33"/>
      <c r="V15" s="27" t="s">
        <v>1245</v>
      </c>
    </row>
    <row r="16" spans="1:22" x14ac:dyDescent="0.4">
      <c r="B16" s="27" t="s">
        <v>1246</v>
      </c>
      <c r="C16" s="27" t="s">
        <v>1247</v>
      </c>
      <c r="D16" s="28">
        <v>9783772057397</v>
      </c>
      <c r="E16" s="29" t="s">
        <v>1248</v>
      </c>
      <c r="F16" s="27" t="s">
        <v>1249</v>
      </c>
      <c r="G16" s="27" t="s">
        <v>1250</v>
      </c>
      <c r="H16" s="27" t="s">
        <v>1251</v>
      </c>
      <c r="I16" s="27"/>
      <c r="J16" s="27">
        <v>1</v>
      </c>
      <c r="K16" s="27" t="s">
        <v>52</v>
      </c>
      <c r="L16" s="27">
        <v>2020</v>
      </c>
      <c r="M16" s="30">
        <v>44172</v>
      </c>
      <c r="N16" s="30"/>
      <c r="O16" s="27"/>
      <c r="P16" s="27"/>
      <c r="Q16" s="27" t="s">
        <v>63</v>
      </c>
      <c r="R16" s="31">
        <v>29.9</v>
      </c>
      <c r="S16" s="32">
        <v>119</v>
      </c>
      <c r="T16" s="32"/>
      <c r="U16" s="33"/>
      <c r="V16" s="27" t="s">
        <v>1252</v>
      </c>
    </row>
    <row r="17" spans="2:22" x14ac:dyDescent="0.4">
      <c r="B17" s="27" t="s">
        <v>1253</v>
      </c>
      <c r="C17" s="27" t="s">
        <v>1254</v>
      </c>
      <c r="D17" s="28">
        <v>9783739881072</v>
      </c>
      <c r="E17" s="29" t="s">
        <v>1255</v>
      </c>
      <c r="F17" s="27" t="s">
        <v>1256</v>
      </c>
      <c r="G17" s="27" t="s">
        <v>1257</v>
      </c>
      <c r="H17" s="27" t="s">
        <v>1258</v>
      </c>
      <c r="I17" s="27"/>
      <c r="J17" s="27">
        <v>1</v>
      </c>
      <c r="K17" s="27" t="s">
        <v>52</v>
      </c>
      <c r="L17" s="27">
        <v>2021</v>
      </c>
      <c r="M17" s="30">
        <v>44522</v>
      </c>
      <c r="N17" s="30"/>
      <c r="O17" s="27"/>
      <c r="P17" s="27">
        <v>8</v>
      </c>
      <c r="Q17" s="27" t="s">
        <v>190</v>
      </c>
      <c r="R17" s="31">
        <v>59</v>
      </c>
      <c r="S17" s="32">
        <v>119</v>
      </c>
      <c r="T17" s="32"/>
      <c r="U17" s="33"/>
      <c r="V17" s="27" t="s">
        <v>1259</v>
      </c>
    </row>
    <row r="18" spans="2:22" x14ac:dyDescent="0.4">
      <c r="B18" s="27" t="s">
        <v>1260</v>
      </c>
      <c r="C18" s="27" t="s">
        <v>1261</v>
      </c>
      <c r="D18" s="28">
        <v>9783772057403</v>
      </c>
      <c r="E18" s="29" t="s">
        <v>1262</v>
      </c>
      <c r="F18" s="27" t="s">
        <v>1263</v>
      </c>
      <c r="G18" s="27" t="s">
        <v>1264</v>
      </c>
      <c r="H18" s="27"/>
      <c r="I18" s="27" t="s">
        <v>1265</v>
      </c>
      <c r="J18" s="27">
        <v>1</v>
      </c>
      <c r="K18" s="27" t="s">
        <v>52</v>
      </c>
      <c r="L18" s="27">
        <v>2021</v>
      </c>
      <c r="M18" s="30">
        <v>44284</v>
      </c>
      <c r="N18" s="30"/>
      <c r="O18" s="27" t="s">
        <v>1266</v>
      </c>
      <c r="P18" s="27">
        <v>28</v>
      </c>
      <c r="Q18" s="27" t="s">
        <v>63</v>
      </c>
      <c r="R18" s="31">
        <v>78</v>
      </c>
      <c r="S18" s="32">
        <v>119</v>
      </c>
      <c r="T18" s="32"/>
      <c r="U18" s="33"/>
      <c r="V18" s="27" t="s">
        <v>1267</v>
      </c>
    </row>
    <row r="19" spans="2:22" x14ac:dyDescent="0.4">
      <c r="B19" s="27" t="s">
        <v>1268</v>
      </c>
      <c r="C19" s="27" t="s">
        <v>1269</v>
      </c>
      <c r="D19" s="28">
        <v>9783823393290</v>
      </c>
      <c r="E19" s="29" t="s">
        <v>1270</v>
      </c>
      <c r="F19" s="27" t="s">
        <v>1271</v>
      </c>
      <c r="G19" s="27" t="s">
        <v>1272</v>
      </c>
      <c r="H19" s="27"/>
      <c r="I19" s="27" t="s">
        <v>1273</v>
      </c>
      <c r="J19" s="27">
        <v>1</v>
      </c>
      <c r="K19" s="27" t="s">
        <v>52</v>
      </c>
      <c r="L19" s="27">
        <v>2023</v>
      </c>
      <c r="M19" s="30">
        <v>45096</v>
      </c>
      <c r="N19" s="30"/>
      <c r="O19" s="27" t="s">
        <v>1274</v>
      </c>
      <c r="P19" s="27">
        <v>55</v>
      </c>
      <c r="Q19" s="27" t="s">
        <v>54</v>
      </c>
      <c r="R19" s="31">
        <v>78</v>
      </c>
      <c r="S19" s="32">
        <v>149</v>
      </c>
      <c r="T19" s="32"/>
      <c r="U19" s="33"/>
      <c r="V19" s="27" t="s">
        <v>1275</v>
      </c>
    </row>
    <row r="20" spans="2:22" x14ac:dyDescent="0.4">
      <c r="B20" s="27" t="s">
        <v>1276</v>
      </c>
      <c r="C20" s="27" t="s">
        <v>1277</v>
      </c>
      <c r="D20" s="28">
        <v>9783739877709</v>
      </c>
      <c r="E20" s="29" t="s">
        <v>1278</v>
      </c>
      <c r="F20" s="27" t="s">
        <v>1279</v>
      </c>
      <c r="G20" s="27" t="s">
        <v>1280</v>
      </c>
      <c r="H20" s="27"/>
      <c r="I20" s="27" t="s">
        <v>1281</v>
      </c>
      <c r="J20" s="27">
        <v>1</v>
      </c>
      <c r="K20" s="27" t="s">
        <v>52</v>
      </c>
      <c r="L20" s="27">
        <v>2021</v>
      </c>
      <c r="M20" s="30">
        <v>44263</v>
      </c>
      <c r="N20" s="30"/>
      <c r="O20" s="27"/>
      <c r="P20" s="27">
        <v>32</v>
      </c>
      <c r="Q20" s="27" t="s">
        <v>190</v>
      </c>
      <c r="R20" s="31">
        <v>44</v>
      </c>
      <c r="S20" s="32">
        <v>220</v>
      </c>
      <c r="T20" s="32"/>
      <c r="U20" s="33"/>
      <c r="V20" s="27" t="s">
        <v>1282</v>
      </c>
    </row>
    <row r="21" spans="2:22" x14ac:dyDescent="0.4">
      <c r="B21" s="27" t="s">
        <v>1283</v>
      </c>
      <c r="C21" s="27" t="s">
        <v>1284</v>
      </c>
      <c r="D21" s="28">
        <v>9783739881041</v>
      </c>
      <c r="E21" s="29" t="s">
        <v>1285</v>
      </c>
      <c r="F21" s="27" t="s">
        <v>1286</v>
      </c>
      <c r="G21" s="27" t="s">
        <v>1287</v>
      </c>
      <c r="H21" s="27"/>
      <c r="I21" s="27" t="s">
        <v>1288</v>
      </c>
      <c r="J21" s="27">
        <v>1</v>
      </c>
      <c r="K21" s="27" t="s">
        <v>52</v>
      </c>
      <c r="L21" s="27">
        <v>2022</v>
      </c>
      <c r="M21" s="30">
        <v>44697</v>
      </c>
      <c r="N21" s="30"/>
      <c r="O21" s="27"/>
      <c r="P21" s="27"/>
      <c r="Q21" s="27" t="s">
        <v>190</v>
      </c>
      <c r="R21" s="31">
        <v>98</v>
      </c>
      <c r="S21" s="32">
        <v>149</v>
      </c>
      <c r="T21" s="32"/>
      <c r="U21" s="33"/>
      <c r="V21" s="27" t="s">
        <v>1289</v>
      </c>
    </row>
    <row r="22" spans="2:22" x14ac:dyDescent="0.4">
      <c r="B22" s="27" t="s">
        <v>1290</v>
      </c>
      <c r="C22" s="27" t="s">
        <v>1291</v>
      </c>
      <c r="D22" s="28">
        <v>9783739881089</v>
      </c>
      <c r="E22" s="29" t="s">
        <v>1292</v>
      </c>
      <c r="F22" s="27" t="s">
        <v>1293</v>
      </c>
      <c r="G22" s="27" t="s">
        <v>1294</v>
      </c>
      <c r="H22" s="27"/>
      <c r="I22" s="27" t="s">
        <v>1295</v>
      </c>
      <c r="J22" s="27">
        <v>1</v>
      </c>
      <c r="K22" s="27" t="s">
        <v>52</v>
      </c>
      <c r="L22" s="27">
        <v>2021</v>
      </c>
      <c r="M22" s="30">
        <v>44284</v>
      </c>
      <c r="N22" s="30"/>
      <c r="O22" s="27"/>
      <c r="P22" s="27"/>
      <c r="Q22" s="27" t="s">
        <v>190</v>
      </c>
      <c r="R22" s="31">
        <v>18</v>
      </c>
      <c r="S22" s="32">
        <v>119</v>
      </c>
      <c r="T22" s="32"/>
      <c r="U22" s="33"/>
      <c r="V22" s="27" t="s">
        <v>1296</v>
      </c>
    </row>
    <row r="23" spans="2:22" x14ac:dyDescent="0.4">
      <c r="B23" s="27" t="s">
        <v>1297</v>
      </c>
      <c r="C23" s="27" t="s">
        <v>1298</v>
      </c>
      <c r="D23" s="28">
        <v>9783823395416</v>
      </c>
      <c r="E23" s="29" t="s">
        <v>1299</v>
      </c>
      <c r="F23" s="27" t="s">
        <v>1300</v>
      </c>
      <c r="G23" s="27"/>
      <c r="H23" s="27"/>
      <c r="I23" s="27" t="s">
        <v>1301</v>
      </c>
      <c r="J23" s="27">
        <v>1</v>
      </c>
      <c r="K23" s="27" t="s">
        <v>52</v>
      </c>
      <c r="L23" s="27">
        <v>2022</v>
      </c>
      <c r="M23" s="30">
        <v>44676</v>
      </c>
      <c r="N23" s="30"/>
      <c r="O23" s="27" t="s">
        <v>1302</v>
      </c>
      <c r="P23" s="27">
        <v>24</v>
      </c>
      <c r="Q23" s="27" t="s">
        <v>54</v>
      </c>
      <c r="R23" s="31">
        <v>58</v>
      </c>
      <c r="S23" s="32">
        <v>119</v>
      </c>
      <c r="T23" s="32"/>
      <c r="U23" s="33"/>
      <c r="V23" s="27" t="s">
        <v>1303</v>
      </c>
    </row>
    <row r="24" spans="2:22" x14ac:dyDescent="0.4">
      <c r="B24" s="27" t="s">
        <v>1304</v>
      </c>
      <c r="C24" s="27" t="s">
        <v>1305</v>
      </c>
      <c r="D24" s="28">
        <v>9783739880884</v>
      </c>
      <c r="E24" s="29" t="s">
        <v>1306</v>
      </c>
      <c r="F24" s="27" t="s">
        <v>1307</v>
      </c>
      <c r="G24" s="27" t="s">
        <v>1308</v>
      </c>
      <c r="H24" s="27" t="s">
        <v>1309</v>
      </c>
      <c r="I24" s="27"/>
      <c r="J24" s="27">
        <v>1</v>
      </c>
      <c r="K24" s="27" t="s">
        <v>52</v>
      </c>
      <c r="L24" s="27">
        <v>2022</v>
      </c>
      <c r="M24" s="30">
        <v>44809</v>
      </c>
      <c r="N24" s="30"/>
      <c r="O24" s="27" t="s">
        <v>1308</v>
      </c>
      <c r="P24" s="27"/>
      <c r="Q24" s="27" t="s">
        <v>190</v>
      </c>
      <c r="R24" s="31">
        <v>19.899999999999999</v>
      </c>
      <c r="S24" s="32">
        <v>199</v>
      </c>
      <c r="T24" s="32"/>
      <c r="U24" s="33"/>
      <c r="V24" s="27" t="s">
        <v>1310</v>
      </c>
    </row>
    <row r="25" spans="2:22" x14ac:dyDescent="0.4">
      <c r="B25" s="27" t="s">
        <v>1311</v>
      </c>
      <c r="C25" s="27" t="s">
        <v>1312</v>
      </c>
      <c r="D25" s="28">
        <v>9783739880921</v>
      </c>
      <c r="E25" s="29" t="s">
        <v>1313</v>
      </c>
      <c r="F25" s="27" t="s">
        <v>1314</v>
      </c>
      <c r="G25" s="27" t="s">
        <v>1308</v>
      </c>
      <c r="H25" s="27" t="s">
        <v>1309</v>
      </c>
      <c r="I25" s="27"/>
      <c r="J25" s="27">
        <v>1</v>
      </c>
      <c r="K25" s="27" t="s">
        <v>52</v>
      </c>
      <c r="L25" s="27">
        <v>2022</v>
      </c>
      <c r="M25" s="30">
        <v>44809</v>
      </c>
      <c r="N25" s="30"/>
      <c r="O25" s="27" t="s">
        <v>1308</v>
      </c>
      <c r="P25" s="27"/>
      <c r="Q25" s="27" t="s">
        <v>190</v>
      </c>
      <c r="R25" s="31">
        <v>19.899999999999999</v>
      </c>
      <c r="S25" s="32">
        <v>199</v>
      </c>
      <c r="T25" s="32"/>
      <c r="U25" s="33"/>
      <c r="V25" s="27" t="s">
        <v>1315</v>
      </c>
    </row>
    <row r="27" spans="2:22" x14ac:dyDescent="0.4">
      <c r="B27" s="35" t="s">
        <v>128</v>
      </c>
    </row>
    <row r="28" spans="2:22" x14ac:dyDescent="0.4">
      <c r="B28" s="35" t="s">
        <v>133</v>
      </c>
    </row>
    <row r="29" spans="2:22" x14ac:dyDescent="0.4">
      <c r="B29" s="42" t="s">
        <v>3801</v>
      </c>
    </row>
  </sheetData>
  <hyperlinks>
    <hyperlink ref="B5" location="Übersicht!A1" display="zurück zur Übersicht" xr:uid="{48C5E8BC-D42D-44E3-B932-7B6557994C8A}"/>
  </hyperlinks>
  <pageMargins left="0.7" right="0.7" top="0.78740157499999996" bottom="0.78740157499999996" header="0.3" footer="0.3"/>
  <drawing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1776F-BE1B-479B-A2CA-D972EA13A240}">
  <sheetPr>
    <tabColor theme="2" tint="-9.9978637043366805E-2"/>
  </sheetPr>
  <dimension ref="A1:V28"/>
  <sheetViews>
    <sheetView showGridLines="0" workbookViewId="0">
      <selection activeCell="A4" sqref="A4"/>
    </sheetView>
  </sheetViews>
  <sheetFormatPr baseColWidth="10" defaultRowHeight="14.6" x14ac:dyDescent="0.4"/>
  <cols>
    <col min="2" max="2" width="16.4609375" customWidth="1"/>
    <col min="3" max="3" width="17.15234375" bestFit="1" customWidth="1"/>
    <col min="4" max="4" width="15.843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843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6"/>
      <c r="E7" s="36"/>
      <c r="F7" s="40" t="s">
        <v>132</v>
      </c>
      <c r="G7" s="54" t="s">
        <v>127</v>
      </c>
      <c r="H7" s="35"/>
      <c r="I7" s="35"/>
      <c r="J7" s="35"/>
      <c r="K7" s="35"/>
      <c r="L7" s="35"/>
    </row>
    <row r="8" spans="1:22" x14ac:dyDescent="0.4">
      <c r="D8" s="36"/>
      <c r="E8" s="36"/>
      <c r="F8" s="41" t="s">
        <v>129</v>
      </c>
      <c r="G8" s="43">
        <f>SUM(S:S)*0.85</f>
        <v>3390.65</v>
      </c>
      <c r="H8" s="35"/>
      <c r="I8" s="35"/>
      <c r="J8" s="35"/>
      <c r="K8" s="35"/>
      <c r="L8" s="35"/>
    </row>
    <row r="9" spans="1:22" x14ac:dyDescent="0.4">
      <c r="D9" s="36"/>
      <c r="E9" s="36"/>
      <c r="F9" s="35" t="s">
        <v>131</v>
      </c>
      <c r="G9" s="44">
        <f>SUM(Tabelle369[VK Campuslizenz | Institutional Price])</f>
        <v>3989</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3370</v>
      </c>
      <c r="C13" s="27" t="s">
        <v>3371</v>
      </c>
      <c r="D13" s="28">
        <v>9783823395799</v>
      </c>
      <c r="E13" s="27" t="s">
        <v>3372</v>
      </c>
      <c r="F13" s="27" t="s">
        <v>3373</v>
      </c>
      <c r="G13" s="27" t="s">
        <v>3374</v>
      </c>
      <c r="H13" s="27" t="s">
        <v>766</v>
      </c>
      <c r="I13" s="27" t="s">
        <v>3018</v>
      </c>
      <c r="J13" s="27">
        <v>1</v>
      </c>
      <c r="K13" s="27" t="s">
        <v>52</v>
      </c>
      <c r="L13" s="27">
        <v>2023</v>
      </c>
      <c r="M13" s="30"/>
      <c r="N13" s="75">
        <v>45257</v>
      </c>
      <c r="O13" s="77" t="s">
        <v>176</v>
      </c>
      <c r="P13" s="77" t="s">
        <v>3018</v>
      </c>
      <c r="Q13" s="27" t="s">
        <v>54</v>
      </c>
      <c r="R13" s="31">
        <v>26.99</v>
      </c>
      <c r="S13" s="31">
        <v>399</v>
      </c>
      <c r="T13" s="27" t="s">
        <v>3018</v>
      </c>
      <c r="U13" s="27" t="s">
        <v>3018</v>
      </c>
      <c r="V13" s="27" t="s">
        <v>3375</v>
      </c>
    </row>
    <row r="14" spans="1:22" x14ac:dyDescent="0.4">
      <c r="B14" s="27" t="s">
        <v>3376</v>
      </c>
      <c r="C14" s="27" t="s">
        <v>3377</v>
      </c>
      <c r="D14" s="28">
        <v>9783823395805</v>
      </c>
      <c r="E14" s="27" t="s">
        <v>3379</v>
      </c>
      <c r="F14" s="27" t="s">
        <v>3380</v>
      </c>
      <c r="G14" s="27" t="s">
        <v>3381</v>
      </c>
      <c r="H14" s="27" t="s">
        <v>3382</v>
      </c>
      <c r="I14" s="27" t="s">
        <v>3018</v>
      </c>
      <c r="J14" s="27">
        <v>4</v>
      </c>
      <c r="K14" s="27" t="s">
        <v>3383</v>
      </c>
      <c r="L14" s="27">
        <v>2023</v>
      </c>
      <c r="M14" s="30"/>
      <c r="N14" s="16">
        <v>45173</v>
      </c>
      <c r="O14" s="13" t="s">
        <v>176</v>
      </c>
      <c r="P14" s="13" t="s">
        <v>3018</v>
      </c>
      <c r="Q14" s="27" t="s">
        <v>54</v>
      </c>
      <c r="R14" s="31">
        <v>24.9</v>
      </c>
      <c r="S14" s="31">
        <v>399</v>
      </c>
      <c r="T14" s="27" t="s">
        <v>3018</v>
      </c>
      <c r="U14" s="27" t="s">
        <v>3018</v>
      </c>
      <c r="V14" s="27" t="s">
        <v>3384</v>
      </c>
    </row>
    <row r="15" spans="1:22" x14ac:dyDescent="0.4">
      <c r="B15" s="27" t="s">
        <v>3286</v>
      </c>
      <c r="C15" s="27" t="s">
        <v>3287</v>
      </c>
      <c r="D15" s="28">
        <v>9783823395706</v>
      </c>
      <c r="E15" s="27" t="s">
        <v>3289</v>
      </c>
      <c r="F15" s="27" t="s">
        <v>3290</v>
      </c>
      <c r="G15" s="27" t="s">
        <v>3291</v>
      </c>
      <c r="H15" s="27" t="s">
        <v>3292</v>
      </c>
      <c r="I15" s="27" t="s">
        <v>3018</v>
      </c>
      <c r="J15" s="27">
        <v>1</v>
      </c>
      <c r="K15" s="27" t="s">
        <v>52</v>
      </c>
      <c r="L15" s="27">
        <v>2023</v>
      </c>
      <c r="M15" s="30"/>
      <c r="N15" s="16">
        <v>45215</v>
      </c>
      <c r="O15" s="13" t="s">
        <v>3030</v>
      </c>
      <c r="P15" s="13" t="s">
        <v>3018</v>
      </c>
      <c r="Q15" s="27" t="s">
        <v>54</v>
      </c>
      <c r="R15" s="31">
        <v>27.99</v>
      </c>
      <c r="S15" s="31">
        <v>399</v>
      </c>
      <c r="T15" s="27" t="s">
        <v>3018</v>
      </c>
      <c r="U15" s="27" t="s">
        <v>3018</v>
      </c>
      <c r="V15" s="27" t="s">
        <v>3293</v>
      </c>
    </row>
    <row r="16" spans="1:22" x14ac:dyDescent="0.4">
      <c r="B16" s="27" t="s">
        <v>3039</v>
      </c>
      <c r="C16" s="27" t="s">
        <v>3040</v>
      </c>
      <c r="D16" s="28">
        <v>9783823394440</v>
      </c>
      <c r="E16" s="27" t="s">
        <v>3042</v>
      </c>
      <c r="F16" s="27" t="s">
        <v>3043</v>
      </c>
      <c r="G16" s="27" t="s">
        <v>3018</v>
      </c>
      <c r="H16" s="27" t="s">
        <v>3044</v>
      </c>
      <c r="I16" s="27" t="s">
        <v>3018</v>
      </c>
      <c r="J16" s="27">
        <v>1</v>
      </c>
      <c r="K16" s="27" t="s">
        <v>52</v>
      </c>
      <c r="L16" s="27">
        <v>2023</v>
      </c>
      <c r="M16" s="30"/>
      <c r="N16" s="16">
        <v>45229</v>
      </c>
      <c r="O16" s="13" t="s">
        <v>3030</v>
      </c>
      <c r="P16" s="13" t="s">
        <v>3018</v>
      </c>
      <c r="Q16" s="27" t="s">
        <v>54</v>
      </c>
      <c r="R16" s="31">
        <v>26.99</v>
      </c>
      <c r="S16" s="31">
        <v>399</v>
      </c>
      <c r="T16" s="27" t="s">
        <v>3018</v>
      </c>
      <c r="U16" s="27" t="s">
        <v>3018</v>
      </c>
      <c r="V16" s="27" t="s">
        <v>3045</v>
      </c>
    </row>
    <row r="17" spans="2:22" x14ac:dyDescent="0.4">
      <c r="B17" s="27" t="s">
        <v>3385</v>
      </c>
      <c r="C17" s="27" t="s">
        <v>3386</v>
      </c>
      <c r="D17" s="28">
        <v>9783381104727</v>
      </c>
      <c r="E17" s="27" t="s">
        <v>3387</v>
      </c>
      <c r="F17" s="27" t="s">
        <v>3388</v>
      </c>
      <c r="G17" s="27" t="s">
        <v>3389</v>
      </c>
      <c r="H17" s="27" t="s">
        <v>3018</v>
      </c>
      <c r="I17" s="27" t="s">
        <v>3390</v>
      </c>
      <c r="J17" s="27">
        <v>1</v>
      </c>
      <c r="K17" s="27" t="s">
        <v>52</v>
      </c>
      <c r="L17" s="27">
        <v>2023</v>
      </c>
      <c r="M17" s="30"/>
      <c r="N17" s="16">
        <v>45257</v>
      </c>
      <c r="O17" s="13" t="s">
        <v>3030</v>
      </c>
      <c r="P17" s="13" t="s">
        <v>3018</v>
      </c>
      <c r="Q17" s="27" t="s">
        <v>54</v>
      </c>
      <c r="R17" s="31">
        <v>26.99</v>
      </c>
      <c r="S17" s="31">
        <v>399</v>
      </c>
      <c r="T17" s="27" t="s">
        <v>3018</v>
      </c>
      <c r="U17" s="27" t="s">
        <v>3018</v>
      </c>
      <c r="V17" s="27" t="s">
        <v>3391</v>
      </c>
    </row>
    <row r="18" spans="2:22" x14ac:dyDescent="0.4">
      <c r="B18" s="27" t="s">
        <v>3054</v>
      </c>
      <c r="C18" s="27" t="s">
        <v>3055</v>
      </c>
      <c r="D18" s="28">
        <v>9783823395713</v>
      </c>
      <c r="E18" s="27" t="s">
        <v>3057</v>
      </c>
      <c r="F18" s="27" t="s">
        <v>3058</v>
      </c>
      <c r="G18" s="27" t="s">
        <v>3059</v>
      </c>
      <c r="H18" s="27" t="s">
        <v>3060</v>
      </c>
      <c r="I18" s="27" t="s">
        <v>3018</v>
      </c>
      <c r="J18" s="27">
        <v>1</v>
      </c>
      <c r="K18" s="27" t="s">
        <v>52</v>
      </c>
      <c r="L18" s="27">
        <v>2023</v>
      </c>
      <c r="M18" s="30"/>
      <c r="N18" s="16">
        <v>45243</v>
      </c>
      <c r="O18" s="13" t="s">
        <v>596</v>
      </c>
      <c r="P18" s="13" t="s">
        <v>3061</v>
      </c>
      <c r="Q18" s="27" t="s">
        <v>54</v>
      </c>
      <c r="R18" s="31">
        <v>14.9</v>
      </c>
      <c r="S18" s="31">
        <v>199</v>
      </c>
      <c r="T18" s="27" t="s">
        <v>3018</v>
      </c>
      <c r="U18" s="27" t="s">
        <v>3018</v>
      </c>
      <c r="V18" s="27" t="s">
        <v>3062</v>
      </c>
    </row>
    <row r="19" spans="2:22" x14ac:dyDescent="0.4">
      <c r="B19" s="27" t="s">
        <v>3392</v>
      </c>
      <c r="C19" s="27" t="s">
        <v>3393</v>
      </c>
      <c r="D19" s="28">
        <v>9783381102525</v>
      </c>
      <c r="E19" s="27" t="s">
        <v>3395</v>
      </c>
      <c r="F19" s="27" t="s">
        <v>3396</v>
      </c>
      <c r="G19" s="27" t="s">
        <v>3018</v>
      </c>
      <c r="H19" s="27" t="s">
        <v>3397</v>
      </c>
      <c r="I19" s="27" t="s">
        <v>3018</v>
      </c>
      <c r="J19" s="27">
        <v>4</v>
      </c>
      <c r="K19" s="27" t="s">
        <v>2228</v>
      </c>
      <c r="L19" s="27">
        <v>2023</v>
      </c>
      <c r="M19" s="30"/>
      <c r="N19" s="16">
        <v>45173</v>
      </c>
      <c r="O19" s="13" t="s">
        <v>116</v>
      </c>
      <c r="P19" s="13" t="s">
        <v>3018</v>
      </c>
      <c r="Q19" s="27" t="s">
        <v>54</v>
      </c>
      <c r="R19" s="31">
        <v>25.99</v>
      </c>
      <c r="S19" s="31">
        <v>449</v>
      </c>
      <c r="T19" s="27" t="s">
        <v>3018</v>
      </c>
      <c r="U19" s="27" t="s">
        <v>3018</v>
      </c>
      <c r="V19" s="27" t="s">
        <v>3398</v>
      </c>
    </row>
    <row r="20" spans="2:22" x14ac:dyDescent="0.4">
      <c r="B20" s="27" t="s">
        <v>3228</v>
      </c>
      <c r="C20" s="27" t="s">
        <v>3229</v>
      </c>
      <c r="D20" s="28">
        <v>9783823394099</v>
      </c>
      <c r="E20" s="27" t="s">
        <v>3231</v>
      </c>
      <c r="F20" s="27" t="s">
        <v>3232</v>
      </c>
      <c r="G20" s="27" t="s">
        <v>3233</v>
      </c>
      <c r="H20" s="27" t="s">
        <v>3234</v>
      </c>
      <c r="I20" s="27" t="s">
        <v>3018</v>
      </c>
      <c r="J20" s="27">
        <v>2</v>
      </c>
      <c r="K20" s="27" t="s">
        <v>3235</v>
      </c>
      <c r="L20" s="27">
        <v>2023</v>
      </c>
      <c r="M20" s="30"/>
      <c r="N20" s="16">
        <v>45173</v>
      </c>
      <c r="O20" s="13" t="s">
        <v>176</v>
      </c>
      <c r="P20" s="13" t="s">
        <v>3018</v>
      </c>
      <c r="Q20" s="27" t="s">
        <v>54</v>
      </c>
      <c r="R20" s="31">
        <v>24.9</v>
      </c>
      <c r="S20" s="31">
        <v>349</v>
      </c>
      <c r="T20" s="27" t="s">
        <v>3018</v>
      </c>
      <c r="U20" s="27" t="s">
        <v>3018</v>
      </c>
      <c r="V20" s="27" t="s">
        <v>3236</v>
      </c>
    </row>
    <row r="21" spans="2:22" x14ac:dyDescent="0.4">
      <c r="B21" s="27" t="s">
        <v>3399</v>
      </c>
      <c r="C21" s="27" t="s">
        <v>3805</v>
      </c>
      <c r="D21" s="28">
        <v>9783823394686</v>
      </c>
      <c r="E21" s="27" t="s">
        <v>3400</v>
      </c>
      <c r="F21" s="27" t="s">
        <v>3401</v>
      </c>
      <c r="G21" s="27" t="s">
        <v>311</v>
      </c>
      <c r="H21" s="27" t="s">
        <v>3402</v>
      </c>
      <c r="I21" s="27" t="s">
        <v>3018</v>
      </c>
      <c r="J21" s="27">
        <v>1</v>
      </c>
      <c r="K21" s="27" t="s">
        <v>52</v>
      </c>
      <c r="L21" s="27">
        <v>2023</v>
      </c>
      <c r="M21" s="30"/>
      <c r="N21" s="23">
        <v>45194</v>
      </c>
      <c r="O21" s="20" t="s">
        <v>176</v>
      </c>
      <c r="P21" s="20" t="s">
        <v>3018</v>
      </c>
      <c r="Q21" s="27" t="s">
        <v>54</v>
      </c>
      <c r="R21" s="31">
        <v>29.99</v>
      </c>
      <c r="S21" s="31">
        <v>399</v>
      </c>
      <c r="T21" s="27" t="s">
        <v>3018</v>
      </c>
      <c r="U21" s="27" t="s">
        <v>3018</v>
      </c>
      <c r="V21" s="27" t="s">
        <v>3806</v>
      </c>
    </row>
    <row r="22" spans="2:22" x14ac:dyDescent="0.4">
      <c r="B22" s="27" t="s">
        <v>3354</v>
      </c>
      <c r="C22" s="27" t="s">
        <v>3355</v>
      </c>
      <c r="D22" s="28">
        <v>9783823394976</v>
      </c>
      <c r="E22" s="27" t="s">
        <v>3357</v>
      </c>
      <c r="F22" s="27" t="s">
        <v>3358</v>
      </c>
      <c r="G22" s="27" t="s">
        <v>3018</v>
      </c>
      <c r="H22" s="27" t="s">
        <v>3359</v>
      </c>
      <c r="I22" s="27" t="s">
        <v>3018</v>
      </c>
      <c r="J22" s="27">
        <v>1</v>
      </c>
      <c r="K22" s="27" t="s">
        <v>52</v>
      </c>
      <c r="L22" s="27">
        <v>2023</v>
      </c>
      <c r="M22" s="30"/>
      <c r="N22" s="30">
        <v>45096</v>
      </c>
      <c r="O22" s="27" t="s">
        <v>596</v>
      </c>
      <c r="P22" s="27" t="s">
        <v>3360</v>
      </c>
      <c r="Q22" s="27" t="s">
        <v>54</v>
      </c>
      <c r="R22" s="31">
        <v>12.9</v>
      </c>
      <c r="S22" s="31">
        <v>199</v>
      </c>
      <c r="T22" s="32" t="s">
        <v>3018</v>
      </c>
      <c r="U22" s="33" t="s">
        <v>3018</v>
      </c>
      <c r="V22" s="27" t="s">
        <v>3361</v>
      </c>
    </row>
    <row r="23" spans="2:22" x14ac:dyDescent="0.4">
      <c r="B23" s="27" t="s">
        <v>3079</v>
      </c>
      <c r="C23" s="27" t="s">
        <v>3080</v>
      </c>
      <c r="D23" s="28">
        <v>9783823396118</v>
      </c>
      <c r="E23" s="27" t="s">
        <v>3082</v>
      </c>
      <c r="F23" s="27" t="s">
        <v>3083</v>
      </c>
      <c r="G23" s="27" t="s">
        <v>3084</v>
      </c>
      <c r="H23" s="27" t="s">
        <v>3085</v>
      </c>
      <c r="I23" s="27" t="s">
        <v>3018</v>
      </c>
      <c r="J23" s="27">
        <v>1</v>
      </c>
      <c r="K23" s="27" t="s">
        <v>52</v>
      </c>
      <c r="L23" s="27">
        <v>2023</v>
      </c>
      <c r="M23" s="30"/>
      <c r="N23" s="75">
        <v>45215</v>
      </c>
      <c r="O23" s="77" t="s">
        <v>176</v>
      </c>
      <c r="P23" s="77" t="s">
        <v>3018</v>
      </c>
      <c r="Q23" s="27" t="s">
        <v>54</v>
      </c>
      <c r="R23" s="31">
        <v>24.9</v>
      </c>
      <c r="S23" s="31">
        <v>399</v>
      </c>
      <c r="T23" s="27" t="s">
        <v>3018</v>
      </c>
      <c r="U23" s="27" t="s">
        <v>3018</v>
      </c>
      <c r="V23" s="27" t="s">
        <v>3086</v>
      </c>
    </row>
    <row r="26" spans="2:22" x14ac:dyDescent="0.4">
      <c r="B26" s="35" t="s">
        <v>128</v>
      </c>
    </row>
    <row r="27" spans="2:22" x14ac:dyDescent="0.4">
      <c r="B27" s="35" t="s">
        <v>133</v>
      </c>
    </row>
    <row r="28" spans="2:22" x14ac:dyDescent="0.4">
      <c r="B28" s="42" t="s">
        <v>3808</v>
      </c>
    </row>
  </sheetData>
  <hyperlinks>
    <hyperlink ref="B5" location="Übersicht!A1" display="zurück zur Übersicht" xr:uid="{A4168FFC-9085-421B-8DA4-E7C33030CFBD}"/>
    <hyperlink ref="V21" r:id="rId1" xr:uid="{CE266BA2-E7F4-4723-A54B-1A6E8EA8A74C}"/>
  </hyperlinks>
  <pageMargins left="0.7" right="0.7" top="0.78740157499999996" bottom="0.78740157499999996" header="0.3" footer="0.3"/>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29B62-0B44-4AD7-A184-90389C6E13D6}">
  <sheetPr>
    <tabColor theme="2" tint="-9.9978637043366805E-2"/>
  </sheetPr>
  <dimension ref="A1:V31"/>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4577.25</v>
      </c>
      <c r="H8" s="35"/>
      <c r="I8" s="35"/>
      <c r="J8" s="35"/>
      <c r="K8" s="35"/>
      <c r="L8" s="35"/>
    </row>
    <row r="9" spans="1:22" x14ac:dyDescent="0.4">
      <c r="D9" s="36"/>
      <c r="E9" s="36"/>
      <c r="F9" s="35" t="s">
        <v>131</v>
      </c>
      <c r="G9" s="44">
        <f>SUM(Tabelle3581112[VK Campuslizenz | Institutional Price])</f>
        <v>5385</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613</v>
      </c>
      <c r="C13" s="27" t="s">
        <v>614</v>
      </c>
      <c r="D13" s="28">
        <v>9783823395256</v>
      </c>
      <c r="E13" s="29" t="s">
        <v>615</v>
      </c>
      <c r="F13" s="27" t="s">
        <v>616</v>
      </c>
      <c r="G13" s="27" t="s">
        <v>311</v>
      </c>
      <c r="H13" s="27" t="s">
        <v>617</v>
      </c>
      <c r="I13" s="27"/>
      <c r="J13" s="27">
        <v>1</v>
      </c>
      <c r="K13" s="27" t="s">
        <v>52</v>
      </c>
      <c r="L13" s="27">
        <v>2023</v>
      </c>
      <c r="M13" s="30"/>
      <c r="N13" s="30">
        <v>45215</v>
      </c>
      <c r="O13" s="27" t="s">
        <v>176</v>
      </c>
      <c r="P13" s="27"/>
      <c r="Q13" s="27" t="s">
        <v>54</v>
      </c>
      <c r="R13" s="31">
        <v>24.99</v>
      </c>
      <c r="S13" s="32">
        <v>399</v>
      </c>
      <c r="T13" s="32"/>
      <c r="U13" s="33"/>
      <c r="V13" s="27" t="s">
        <v>618</v>
      </c>
    </row>
    <row r="14" spans="1:22" x14ac:dyDescent="0.4">
      <c r="B14" s="27" t="s">
        <v>705</v>
      </c>
      <c r="C14" s="27" t="s">
        <v>706</v>
      </c>
      <c r="D14" s="28">
        <v>9783823395171</v>
      </c>
      <c r="E14" s="29" t="s">
        <v>707</v>
      </c>
      <c r="F14" s="27" t="s">
        <v>708</v>
      </c>
      <c r="G14" s="27" t="s">
        <v>311</v>
      </c>
      <c r="H14" s="27" t="s">
        <v>709</v>
      </c>
      <c r="I14" s="27"/>
      <c r="J14" s="27">
        <v>1</v>
      </c>
      <c r="K14" s="27" t="s">
        <v>52</v>
      </c>
      <c r="L14" s="27">
        <v>2023</v>
      </c>
      <c r="M14" s="30"/>
      <c r="N14" s="30">
        <v>45166</v>
      </c>
      <c r="O14" s="27" t="s">
        <v>176</v>
      </c>
      <c r="P14" s="27"/>
      <c r="Q14" s="27" t="s">
        <v>54</v>
      </c>
      <c r="R14" s="31">
        <v>24.99</v>
      </c>
      <c r="S14" s="32">
        <v>399</v>
      </c>
      <c r="T14" s="32"/>
      <c r="U14" s="33"/>
      <c r="V14" s="27" t="s">
        <v>710</v>
      </c>
    </row>
    <row r="15" spans="1:22" x14ac:dyDescent="0.4">
      <c r="B15" s="27" t="s">
        <v>1316</v>
      </c>
      <c r="C15" s="27" t="s">
        <v>1317</v>
      </c>
      <c r="D15" s="28">
        <v>9783823392224</v>
      </c>
      <c r="E15" s="29" t="s">
        <v>1318</v>
      </c>
      <c r="F15" s="27" t="s">
        <v>1319</v>
      </c>
      <c r="G15" s="27"/>
      <c r="H15" s="27" t="s">
        <v>1320</v>
      </c>
      <c r="I15" s="27"/>
      <c r="J15" s="27">
        <v>1</v>
      </c>
      <c r="K15" s="27" t="s">
        <v>52</v>
      </c>
      <c r="L15" s="27">
        <v>2022</v>
      </c>
      <c r="M15" s="30">
        <v>44830</v>
      </c>
      <c r="N15" s="30"/>
      <c r="O15" s="27" t="s">
        <v>596</v>
      </c>
      <c r="P15" s="27">
        <v>13</v>
      </c>
      <c r="Q15" s="27" t="s">
        <v>54</v>
      </c>
      <c r="R15" s="31">
        <v>16.899999999999999</v>
      </c>
      <c r="S15" s="32">
        <v>199</v>
      </c>
      <c r="T15" s="32"/>
      <c r="U15" s="33"/>
      <c r="V15" s="27" t="s">
        <v>1321</v>
      </c>
    </row>
    <row r="16" spans="1:22" x14ac:dyDescent="0.4">
      <c r="B16" s="27" t="s">
        <v>734</v>
      </c>
      <c r="C16" s="27" t="s">
        <v>735</v>
      </c>
      <c r="D16" s="28">
        <v>9783823395324</v>
      </c>
      <c r="E16" s="29" t="s">
        <v>736</v>
      </c>
      <c r="F16" s="27" t="s">
        <v>737</v>
      </c>
      <c r="G16" s="27"/>
      <c r="H16" s="27" t="s">
        <v>738</v>
      </c>
      <c r="I16" s="27"/>
      <c r="J16" s="27">
        <v>1</v>
      </c>
      <c r="K16" s="27" t="s">
        <v>52</v>
      </c>
      <c r="L16" s="27">
        <v>2022</v>
      </c>
      <c r="M16" s="30">
        <v>44809</v>
      </c>
      <c r="N16" s="30"/>
      <c r="O16" s="27" t="s">
        <v>176</v>
      </c>
      <c r="P16" s="27"/>
      <c r="Q16" s="27" t="s">
        <v>54</v>
      </c>
      <c r="R16" s="31">
        <v>28.99</v>
      </c>
      <c r="S16" s="32">
        <v>399</v>
      </c>
      <c r="T16" s="32"/>
      <c r="U16" s="33"/>
      <c r="V16" s="27" t="s">
        <v>739</v>
      </c>
    </row>
    <row r="17" spans="2:22" x14ac:dyDescent="0.4">
      <c r="B17" s="27" t="s">
        <v>1322</v>
      </c>
      <c r="C17" s="27" t="s">
        <v>1323</v>
      </c>
      <c r="D17" s="28">
        <v>9783823392781</v>
      </c>
      <c r="E17" s="29" t="s">
        <v>1324</v>
      </c>
      <c r="F17" s="27" t="s">
        <v>1325</v>
      </c>
      <c r="G17" s="27" t="s">
        <v>1326</v>
      </c>
      <c r="H17" s="27" t="s">
        <v>1327</v>
      </c>
      <c r="I17" s="27"/>
      <c r="J17" s="27">
        <v>1</v>
      </c>
      <c r="K17" s="27" t="s">
        <v>52</v>
      </c>
      <c r="L17" s="27">
        <v>2022</v>
      </c>
      <c r="M17" s="30">
        <v>44893</v>
      </c>
      <c r="N17" s="30"/>
      <c r="O17" s="27" t="s">
        <v>596</v>
      </c>
      <c r="P17" s="27">
        <v>11</v>
      </c>
      <c r="Q17" s="27" t="s">
        <v>54</v>
      </c>
      <c r="R17" s="31">
        <v>16.899999999999999</v>
      </c>
      <c r="S17" s="32">
        <v>199</v>
      </c>
      <c r="T17" s="32"/>
      <c r="U17" s="33"/>
      <c r="V17" s="27" t="s">
        <v>1328</v>
      </c>
    </row>
    <row r="18" spans="2:22" x14ac:dyDescent="0.4">
      <c r="B18" s="27" t="s">
        <v>65</v>
      </c>
      <c r="C18" s="27" t="s">
        <v>66</v>
      </c>
      <c r="D18" s="28">
        <v>9783823395331</v>
      </c>
      <c r="E18" s="29" t="s">
        <v>67</v>
      </c>
      <c r="F18" s="27" t="s">
        <v>68</v>
      </c>
      <c r="G18" s="27" t="s">
        <v>69</v>
      </c>
      <c r="H18" s="27" t="s">
        <v>70</v>
      </c>
      <c r="I18" s="27"/>
      <c r="J18" s="27">
        <v>1</v>
      </c>
      <c r="K18" s="27" t="s">
        <v>52</v>
      </c>
      <c r="L18" s="27">
        <v>2022</v>
      </c>
      <c r="M18" s="30">
        <v>44830</v>
      </c>
      <c r="N18" s="30"/>
      <c r="O18" s="27" t="s">
        <v>71</v>
      </c>
      <c r="P18" s="27"/>
      <c r="Q18" s="27" t="s">
        <v>54</v>
      </c>
      <c r="R18" s="31">
        <v>26.99</v>
      </c>
      <c r="S18" s="32">
        <v>349</v>
      </c>
      <c r="T18" s="32"/>
      <c r="U18" s="33"/>
      <c r="V18" s="27" t="s">
        <v>72</v>
      </c>
    </row>
    <row r="19" spans="2:22" x14ac:dyDescent="0.4">
      <c r="B19" s="27" t="s">
        <v>777</v>
      </c>
      <c r="C19" s="27" t="s">
        <v>778</v>
      </c>
      <c r="D19" s="28">
        <v>9783823392736</v>
      </c>
      <c r="E19" s="29" t="s">
        <v>779</v>
      </c>
      <c r="F19" s="27" t="s">
        <v>780</v>
      </c>
      <c r="G19" s="27" t="s">
        <v>781</v>
      </c>
      <c r="H19" s="27" t="s">
        <v>782</v>
      </c>
      <c r="I19" s="27"/>
      <c r="J19" s="27">
        <v>1</v>
      </c>
      <c r="K19" s="27" t="s">
        <v>52</v>
      </c>
      <c r="L19" s="27">
        <v>2023</v>
      </c>
      <c r="M19" s="30"/>
      <c r="N19" s="30">
        <v>45092</v>
      </c>
      <c r="O19" s="27" t="s">
        <v>71</v>
      </c>
      <c r="P19" s="27"/>
      <c r="Q19" s="27" t="s">
        <v>54</v>
      </c>
      <c r="R19" s="31">
        <v>22.99</v>
      </c>
      <c r="S19" s="32">
        <v>349</v>
      </c>
      <c r="T19" s="32"/>
      <c r="U19" s="33"/>
      <c r="V19" s="27" t="s">
        <v>783</v>
      </c>
    </row>
    <row r="20" spans="2:22" x14ac:dyDescent="0.4">
      <c r="B20" s="27" t="s">
        <v>1329</v>
      </c>
      <c r="C20" s="27" t="s">
        <v>1330</v>
      </c>
      <c r="D20" s="28">
        <v>9783823394624</v>
      </c>
      <c r="E20" s="29" t="s">
        <v>1331</v>
      </c>
      <c r="F20" s="27" t="s">
        <v>1332</v>
      </c>
      <c r="G20" s="27" t="s">
        <v>311</v>
      </c>
      <c r="H20" s="27" t="s">
        <v>549</v>
      </c>
      <c r="I20" s="27"/>
      <c r="J20" s="27">
        <v>1</v>
      </c>
      <c r="K20" s="27" t="s">
        <v>52</v>
      </c>
      <c r="L20" s="27">
        <v>2022</v>
      </c>
      <c r="M20" s="30">
        <v>44662</v>
      </c>
      <c r="N20" s="30"/>
      <c r="O20" s="27" t="s">
        <v>176</v>
      </c>
      <c r="P20" s="27"/>
      <c r="Q20" s="27" t="s">
        <v>54</v>
      </c>
      <c r="R20" s="31">
        <v>24.9</v>
      </c>
      <c r="S20" s="32">
        <v>399</v>
      </c>
      <c r="T20" s="32"/>
      <c r="U20" s="33"/>
      <c r="V20" s="27" t="s">
        <v>1333</v>
      </c>
    </row>
    <row r="21" spans="2:22" x14ac:dyDescent="0.4">
      <c r="B21" s="27" t="s">
        <v>821</v>
      </c>
      <c r="C21" s="27" t="s">
        <v>822</v>
      </c>
      <c r="D21" s="28">
        <v>9783823394853</v>
      </c>
      <c r="E21" s="29" t="s">
        <v>823</v>
      </c>
      <c r="F21" s="27" t="s">
        <v>824</v>
      </c>
      <c r="G21" s="27" t="s">
        <v>825</v>
      </c>
      <c r="H21" s="27" t="s">
        <v>826</v>
      </c>
      <c r="I21" s="27"/>
      <c r="J21" s="27">
        <v>1</v>
      </c>
      <c r="K21" s="27" t="s">
        <v>52</v>
      </c>
      <c r="L21" s="27">
        <v>2022</v>
      </c>
      <c r="M21" s="30">
        <v>44592</v>
      </c>
      <c r="N21" s="30"/>
      <c r="O21" s="27" t="s">
        <v>176</v>
      </c>
      <c r="P21" s="27"/>
      <c r="Q21" s="27" t="s">
        <v>54</v>
      </c>
      <c r="R21" s="31">
        <v>24.9</v>
      </c>
      <c r="S21" s="32">
        <v>349</v>
      </c>
      <c r="T21" s="32"/>
      <c r="U21" s="33"/>
      <c r="V21" s="27" t="s">
        <v>827</v>
      </c>
    </row>
    <row r="22" spans="2:22" x14ac:dyDescent="0.4">
      <c r="B22" s="27" t="s">
        <v>828</v>
      </c>
      <c r="C22" s="27" t="s">
        <v>829</v>
      </c>
      <c r="D22" s="28">
        <v>9783823393511</v>
      </c>
      <c r="E22" s="29" t="s">
        <v>830</v>
      </c>
      <c r="F22" s="27" t="s">
        <v>831</v>
      </c>
      <c r="G22" s="27" t="s">
        <v>311</v>
      </c>
      <c r="H22" s="27" t="s">
        <v>832</v>
      </c>
      <c r="I22" s="27"/>
      <c r="J22" s="27">
        <v>2</v>
      </c>
      <c r="K22" s="27" t="s">
        <v>833</v>
      </c>
      <c r="L22" s="27">
        <v>2023</v>
      </c>
      <c r="M22" s="30"/>
      <c r="N22" s="30">
        <v>45061</v>
      </c>
      <c r="O22" s="27" t="s">
        <v>176</v>
      </c>
      <c r="P22" s="27"/>
      <c r="Q22" s="27" t="s">
        <v>54</v>
      </c>
      <c r="R22" s="31">
        <v>27.99</v>
      </c>
      <c r="S22" s="32">
        <v>399</v>
      </c>
      <c r="T22" s="32"/>
      <c r="U22" s="33"/>
      <c r="V22" s="27" t="s">
        <v>834</v>
      </c>
    </row>
    <row r="23" spans="2:22" x14ac:dyDescent="0.4">
      <c r="B23" s="27" t="s">
        <v>669</v>
      </c>
      <c r="C23" s="27" t="s">
        <v>670</v>
      </c>
      <c r="D23" s="28">
        <v>9783823395133</v>
      </c>
      <c r="E23" s="29" t="s">
        <v>671</v>
      </c>
      <c r="F23" s="27" t="s">
        <v>672</v>
      </c>
      <c r="G23" s="27" t="s">
        <v>673</v>
      </c>
      <c r="H23" s="27" t="s">
        <v>674</v>
      </c>
      <c r="I23" s="27"/>
      <c r="J23" s="27">
        <v>1</v>
      </c>
      <c r="K23" s="27" t="s">
        <v>52</v>
      </c>
      <c r="L23" s="27">
        <v>2022</v>
      </c>
      <c r="M23" s="30">
        <v>44641</v>
      </c>
      <c r="N23" s="30"/>
      <c r="O23" s="27" t="s">
        <v>176</v>
      </c>
      <c r="P23" s="27"/>
      <c r="Q23" s="27" t="s">
        <v>54</v>
      </c>
      <c r="R23" s="31">
        <v>34.99</v>
      </c>
      <c r="S23" s="32">
        <v>399</v>
      </c>
      <c r="T23" s="32"/>
      <c r="U23" s="33"/>
      <c r="V23" s="27" t="s">
        <v>675</v>
      </c>
    </row>
    <row r="24" spans="2:22" x14ac:dyDescent="0.4">
      <c r="B24" s="27" t="s">
        <v>104</v>
      </c>
      <c r="C24" s="27" t="s">
        <v>105</v>
      </c>
      <c r="D24" s="28">
        <v>9783823394747</v>
      </c>
      <c r="E24" s="29" t="s">
        <v>106</v>
      </c>
      <c r="F24" s="27" t="s">
        <v>107</v>
      </c>
      <c r="G24" s="27"/>
      <c r="H24" s="27"/>
      <c r="I24" s="27" t="s">
        <v>108</v>
      </c>
      <c r="J24" s="27">
        <v>1</v>
      </c>
      <c r="K24" s="27" t="s">
        <v>52</v>
      </c>
      <c r="L24" s="27">
        <v>2023</v>
      </c>
      <c r="M24" s="30"/>
      <c r="N24" s="30">
        <v>45215</v>
      </c>
      <c r="O24" s="27" t="s">
        <v>71</v>
      </c>
      <c r="P24" s="27"/>
      <c r="Q24" s="27" t="s">
        <v>54</v>
      </c>
      <c r="R24" s="31">
        <v>26.99</v>
      </c>
      <c r="S24" s="32">
        <v>349</v>
      </c>
      <c r="T24" s="32"/>
      <c r="U24" s="33"/>
      <c r="V24" s="27" t="s">
        <v>109</v>
      </c>
    </row>
    <row r="25" spans="2:22" x14ac:dyDescent="0.4">
      <c r="B25" s="27" t="s">
        <v>110</v>
      </c>
      <c r="C25" s="27" t="s">
        <v>111</v>
      </c>
      <c r="D25" s="28">
        <v>9783823393931</v>
      </c>
      <c r="E25" s="29" t="s">
        <v>112</v>
      </c>
      <c r="F25" s="27" t="s">
        <v>113</v>
      </c>
      <c r="G25" s="27"/>
      <c r="H25" s="27" t="s">
        <v>114</v>
      </c>
      <c r="I25" s="27"/>
      <c r="J25" s="27">
        <v>2</v>
      </c>
      <c r="K25" s="27" t="s">
        <v>115</v>
      </c>
      <c r="L25" s="27">
        <v>2022</v>
      </c>
      <c r="M25" s="30">
        <v>44767</v>
      </c>
      <c r="N25" s="30"/>
      <c r="O25" s="27" t="s">
        <v>116</v>
      </c>
      <c r="P25" s="27"/>
      <c r="Q25" s="27" t="s">
        <v>54</v>
      </c>
      <c r="R25" s="31">
        <v>27.99</v>
      </c>
      <c r="S25" s="32">
        <v>499</v>
      </c>
      <c r="T25" s="32"/>
      <c r="U25" s="33"/>
      <c r="V25" s="27" t="s">
        <v>117</v>
      </c>
    </row>
    <row r="26" spans="2:22" x14ac:dyDescent="0.4">
      <c r="B26" s="27" t="s">
        <v>879</v>
      </c>
      <c r="C26" s="27" t="s">
        <v>880</v>
      </c>
      <c r="D26" s="28">
        <v>9783823394839</v>
      </c>
      <c r="E26" s="29" t="s">
        <v>881</v>
      </c>
      <c r="F26" s="27" t="s">
        <v>882</v>
      </c>
      <c r="G26" s="27"/>
      <c r="H26" s="27" t="s">
        <v>883</v>
      </c>
      <c r="I26" s="27"/>
      <c r="J26" s="27">
        <v>2</v>
      </c>
      <c r="K26" s="27" t="s">
        <v>884</v>
      </c>
      <c r="L26" s="27">
        <v>2022</v>
      </c>
      <c r="M26" s="30">
        <v>44809</v>
      </c>
      <c r="N26" s="30"/>
      <c r="O26" s="27" t="s">
        <v>176</v>
      </c>
      <c r="P26" s="27"/>
      <c r="Q26" s="27" t="s">
        <v>54</v>
      </c>
      <c r="R26" s="31">
        <v>22.99</v>
      </c>
      <c r="S26" s="32">
        <v>349</v>
      </c>
      <c r="T26" s="32"/>
      <c r="U26" s="33"/>
      <c r="V26" s="27" t="s">
        <v>885</v>
      </c>
    </row>
    <row r="27" spans="2:22" x14ac:dyDescent="0.4">
      <c r="B27" s="27" t="s">
        <v>1334</v>
      </c>
      <c r="C27" s="27" t="s">
        <v>1335</v>
      </c>
      <c r="D27" s="28">
        <v>9783823394419</v>
      </c>
      <c r="E27" s="29" t="s">
        <v>1336</v>
      </c>
      <c r="F27" s="27" t="s">
        <v>1337</v>
      </c>
      <c r="G27" s="27" t="s">
        <v>1338</v>
      </c>
      <c r="H27" s="27" t="s">
        <v>1339</v>
      </c>
      <c r="I27" s="27"/>
      <c r="J27" s="27">
        <v>1</v>
      </c>
      <c r="K27" s="27" t="s">
        <v>52</v>
      </c>
      <c r="L27" s="27">
        <v>2023</v>
      </c>
      <c r="M27" s="30">
        <v>44984</v>
      </c>
      <c r="N27" s="23"/>
      <c r="O27" s="27" t="s">
        <v>176</v>
      </c>
      <c r="P27" s="27"/>
      <c r="Q27" s="27" t="s">
        <v>54</v>
      </c>
      <c r="R27" s="31">
        <v>22.99</v>
      </c>
      <c r="S27" s="32">
        <v>349</v>
      </c>
      <c r="T27" s="32"/>
      <c r="U27" s="33"/>
      <c r="V27" s="27" t="s">
        <v>1340</v>
      </c>
    </row>
    <row r="29" spans="2:22" x14ac:dyDescent="0.4">
      <c r="B29" s="35" t="s">
        <v>128</v>
      </c>
    </row>
    <row r="30" spans="2:22" x14ac:dyDescent="0.4">
      <c r="B30" s="35" t="s">
        <v>133</v>
      </c>
    </row>
    <row r="31" spans="2:22" x14ac:dyDescent="0.4">
      <c r="B31" s="42" t="s">
        <v>3801</v>
      </c>
    </row>
  </sheetData>
  <hyperlinks>
    <hyperlink ref="B5" location="Übersicht!A1" display="zurück zur Übersicht" xr:uid="{EE8086C9-DEB7-4C66-9E3E-CAE877ED3A3A}"/>
  </hyperlinks>
  <pageMargins left="0.7" right="0.7" top="0.78740157499999996" bottom="0.78740157499999996" header="0.3" footer="0.3"/>
  <drawing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04C56-6529-4A83-9411-554CA6D03A5E}">
  <sheetPr>
    <tabColor theme="2" tint="-0.499984740745262"/>
  </sheetPr>
  <dimension ref="A1:V30"/>
  <sheetViews>
    <sheetView showGridLines="0" workbookViewId="0">
      <selection activeCell="A5" sqref="A5"/>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3651.6</v>
      </c>
      <c r="H8" s="35"/>
      <c r="I8" s="35"/>
      <c r="J8" s="35"/>
      <c r="K8" s="35"/>
      <c r="L8" s="35"/>
    </row>
    <row r="9" spans="1:22" x14ac:dyDescent="0.4">
      <c r="D9" s="36"/>
      <c r="E9" s="36"/>
      <c r="F9" s="35" t="s">
        <v>131</v>
      </c>
      <c r="G9" s="44">
        <f>SUM(Tabelle358111214[VK Campuslizenz | Institutional Price])</f>
        <v>4296</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170</v>
      </c>
      <c r="C13" s="27" t="s">
        <v>171</v>
      </c>
      <c r="D13" s="28">
        <v>9783823394495</v>
      </c>
      <c r="E13" s="27" t="s">
        <v>172</v>
      </c>
      <c r="F13" s="27" t="s">
        <v>173</v>
      </c>
      <c r="G13" s="27"/>
      <c r="H13" s="27" t="s">
        <v>174</v>
      </c>
      <c r="I13" s="27"/>
      <c r="J13" s="27">
        <v>4</v>
      </c>
      <c r="K13" s="27" t="s">
        <v>175</v>
      </c>
      <c r="L13" s="27">
        <v>2022</v>
      </c>
      <c r="M13" s="30">
        <v>44795</v>
      </c>
      <c r="N13" s="30"/>
      <c r="O13" s="27" t="s">
        <v>176</v>
      </c>
      <c r="P13" s="27"/>
      <c r="Q13" s="27" t="s">
        <v>54</v>
      </c>
      <c r="R13" s="31">
        <v>24.99</v>
      </c>
      <c r="S13" s="32">
        <v>349</v>
      </c>
      <c r="T13" s="32"/>
      <c r="U13" s="33"/>
      <c r="V13" s="27" t="s">
        <v>177</v>
      </c>
    </row>
    <row r="14" spans="1:22" x14ac:dyDescent="0.4">
      <c r="B14" s="27" t="s">
        <v>503</v>
      </c>
      <c r="C14" s="27" t="s">
        <v>504</v>
      </c>
      <c r="D14" s="28">
        <v>9783823393344</v>
      </c>
      <c r="E14" s="27" t="s">
        <v>505</v>
      </c>
      <c r="F14" s="27" t="s">
        <v>506</v>
      </c>
      <c r="G14" s="27"/>
      <c r="H14" s="27" t="s">
        <v>507</v>
      </c>
      <c r="I14" s="27"/>
      <c r="J14" s="27">
        <v>1</v>
      </c>
      <c r="K14" s="27" t="s">
        <v>52</v>
      </c>
      <c r="L14" s="27">
        <v>2022</v>
      </c>
      <c r="M14" s="30">
        <v>44893</v>
      </c>
      <c r="N14" s="30"/>
      <c r="O14" s="27" t="s">
        <v>176</v>
      </c>
      <c r="P14" s="27"/>
      <c r="Q14" s="27" t="s">
        <v>54</v>
      </c>
      <c r="R14" s="31">
        <v>28.99</v>
      </c>
      <c r="S14" s="32">
        <v>329</v>
      </c>
      <c r="T14" s="32"/>
      <c r="U14" s="33"/>
      <c r="V14" s="27" t="s">
        <v>508</v>
      </c>
    </row>
    <row r="15" spans="1:22" x14ac:dyDescent="0.4">
      <c r="B15" s="27" t="s">
        <v>1341</v>
      </c>
      <c r="C15" s="27" t="s">
        <v>1342</v>
      </c>
      <c r="D15" s="28">
        <v>9783823392316</v>
      </c>
      <c r="E15" s="27" t="s">
        <v>1343</v>
      </c>
      <c r="F15" s="27" t="s">
        <v>1344</v>
      </c>
      <c r="G15" s="27" t="s">
        <v>385</v>
      </c>
      <c r="H15" s="27" t="s">
        <v>1345</v>
      </c>
      <c r="I15" s="27"/>
      <c r="J15" s="27">
        <v>2</v>
      </c>
      <c r="K15" s="27" t="s">
        <v>1346</v>
      </c>
      <c r="L15" s="27">
        <v>2020</v>
      </c>
      <c r="M15" s="30">
        <v>44088</v>
      </c>
      <c r="N15" s="30"/>
      <c r="O15" s="27" t="s">
        <v>176</v>
      </c>
      <c r="P15" s="27"/>
      <c r="Q15" s="27" t="s">
        <v>54</v>
      </c>
      <c r="R15" s="31">
        <v>24.99</v>
      </c>
      <c r="S15" s="32">
        <v>299</v>
      </c>
      <c r="T15" s="32"/>
      <c r="U15" s="33"/>
      <c r="V15" s="31" t="s">
        <v>1347</v>
      </c>
    </row>
    <row r="16" spans="1:22" x14ac:dyDescent="0.4">
      <c r="B16" s="27" t="s">
        <v>412</v>
      </c>
      <c r="C16" s="27" t="s">
        <v>413</v>
      </c>
      <c r="D16" s="28">
        <v>9783823393221</v>
      </c>
      <c r="E16" s="27" t="s">
        <v>414</v>
      </c>
      <c r="F16" s="27" t="s">
        <v>415</v>
      </c>
      <c r="G16" s="27"/>
      <c r="H16" s="27" t="s">
        <v>416</v>
      </c>
      <c r="I16" s="27"/>
      <c r="J16" s="27">
        <v>1</v>
      </c>
      <c r="K16" s="27" t="s">
        <v>52</v>
      </c>
      <c r="L16" s="27">
        <v>2021</v>
      </c>
      <c r="M16" s="30">
        <v>44389</v>
      </c>
      <c r="N16" s="30"/>
      <c r="O16" s="27" t="s">
        <v>176</v>
      </c>
      <c r="P16" s="27"/>
      <c r="Q16" s="27" t="s">
        <v>54</v>
      </c>
      <c r="R16" s="31">
        <v>29.9</v>
      </c>
      <c r="S16" s="32">
        <v>399</v>
      </c>
      <c r="T16" s="32"/>
      <c r="U16" s="33"/>
      <c r="V16" s="27" t="s">
        <v>417</v>
      </c>
    </row>
    <row r="17" spans="2:22" x14ac:dyDescent="0.4">
      <c r="B17" s="27" t="s">
        <v>1348</v>
      </c>
      <c r="C17" s="27" t="s">
        <v>1349</v>
      </c>
      <c r="D17" s="28">
        <v>9783823392750</v>
      </c>
      <c r="E17" s="27" t="s">
        <v>1350</v>
      </c>
      <c r="F17" s="27" t="s">
        <v>1351</v>
      </c>
      <c r="G17" s="27"/>
      <c r="H17" s="27" t="s">
        <v>1352</v>
      </c>
      <c r="I17" s="27"/>
      <c r="J17" s="27">
        <v>1</v>
      </c>
      <c r="K17" s="27" t="s">
        <v>52</v>
      </c>
      <c r="L17" s="27">
        <v>2022</v>
      </c>
      <c r="M17" s="30">
        <v>44697</v>
      </c>
      <c r="N17" s="30"/>
      <c r="O17" s="27" t="s">
        <v>596</v>
      </c>
      <c r="P17" s="27">
        <v>14</v>
      </c>
      <c r="Q17" s="27" t="s">
        <v>54</v>
      </c>
      <c r="R17" s="31">
        <v>14.99</v>
      </c>
      <c r="S17" s="32">
        <v>199</v>
      </c>
      <c r="T17" s="32"/>
      <c r="U17" s="33"/>
      <c r="V17" s="27" t="s">
        <v>1353</v>
      </c>
    </row>
    <row r="18" spans="2:22" x14ac:dyDescent="0.4">
      <c r="B18" s="27" t="s">
        <v>207</v>
      </c>
      <c r="C18" s="27" t="s">
        <v>208</v>
      </c>
      <c r="D18" s="28">
        <v>9783823392446</v>
      </c>
      <c r="E18" s="27" t="s">
        <v>209</v>
      </c>
      <c r="F18" s="27" t="s">
        <v>210</v>
      </c>
      <c r="G18" s="27"/>
      <c r="H18" s="27"/>
      <c r="I18" s="27" t="s">
        <v>211</v>
      </c>
      <c r="J18" s="27">
        <v>1</v>
      </c>
      <c r="K18" s="27" t="s">
        <v>52</v>
      </c>
      <c r="L18" s="27">
        <v>2021</v>
      </c>
      <c r="M18" s="30">
        <v>44284</v>
      </c>
      <c r="N18" s="30"/>
      <c r="O18" s="27" t="s">
        <v>176</v>
      </c>
      <c r="P18" s="27"/>
      <c r="Q18" s="27" t="s">
        <v>54</v>
      </c>
      <c r="R18" s="31">
        <v>26.99</v>
      </c>
      <c r="S18" s="32">
        <v>349</v>
      </c>
      <c r="T18" s="32"/>
      <c r="U18" s="33"/>
      <c r="V18" s="31" t="s">
        <v>212</v>
      </c>
    </row>
    <row r="19" spans="2:22" x14ac:dyDescent="0.4">
      <c r="B19" s="27" t="s">
        <v>227</v>
      </c>
      <c r="C19" s="27" t="s">
        <v>228</v>
      </c>
      <c r="D19" s="28">
        <v>9783823394488</v>
      </c>
      <c r="E19" s="27" t="s">
        <v>229</v>
      </c>
      <c r="F19" s="27" t="s">
        <v>230</v>
      </c>
      <c r="G19" s="27"/>
      <c r="H19" s="27" t="s">
        <v>231</v>
      </c>
      <c r="I19" s="27"/>
      <c r="J19" s="27">
        <v>4</v>
      </c>
      <c r="K19" s="27" t="s">
        <v>232</v>
      </c>
      <c r="L19" s="27">
        <v>2022</v>
      </c>
      <c r="M19" s="30">
        <v>44627</v>
      </c>
      <c r="N19" s="30"/>
      <c r="O19" s="27" t="s">
        <v>116</v>
      </c>
      <c r="P19" s="27"/>
      <c r="Q19" s="27" t="s">
        <v>54</v>
      </c>
      <c r="R19" s="31">
        <v>21.99</v>
      </c>
      <c r="S19" s="32">
        <v>399</v>
      </c>
      <c r="T19" s="32"/>
      <c r="U19" s="33"/>
      <c r="V19" s="27" t="s">
        <v>233</v>
      </c>
    </row>
    <row r="20" spans="2:22" x14ac:dyDescent="0.4">
      <c r="B20" s="27" t="s">
        <v>962</v>
      </c>
      <c r="C20" s="27" t="s">
        <v>963</v>
      </c>
      <c r="D20" s="28">
        <v>9783823391777</v>
      </c>
      <c r="E20" s="27" t="s">
        <v>964</v>
      </c>
      <c r="F20" s="27" t="s">
        <v>965</v>
      </c>
      <c r="G20" s="27"/>
      <c r="H20" s="27" t="s">
        <v>966</v>
      </c>
      <c r="I20" s="27"/>
      <c r="J20" s="27">
        <v>1</v>
      </c>
      <c r="K20" s="27" t="s">
        <v>52</v>
      </c>
      <c r="L20" s="27">
        <v>2021</v>
      </c>
      <c r="M20" s="30">
        <v>44284</v>
      </c>
      <c r="N20" s="30"/>
      <c r="O20" s="27" t="s">
        <v>596</v>
      </c>
      <c r="P20" s="27">
        <v>9</v>
      </c>
      <c r="Q20" s="27" t="s">
        <v>54</v>
      </c>
      <c r="R20" s="31">
        <v>12.9</v>
      </c>
      <c r="S20" s="32">
        <v>199</v>
      </c>
      <c r="T20" s="32"/>
      <c r="U20" s="33"/>
      <c r="V20" s="31" t="s">
        <v>967</v>
      </c>
    </row>
    <row r="21" spans="2:22" x14ac:dyDescent="0.4">
      <c r="B21" s="27" t="s">
        <v>1004</v>
      </c>
      <c r="C21" s="27" t="s">
        <v>1005</v>
      </c>
      <c r="D21" s="28">
        <v>9783823393375</v>
      </c>
      <c r="E21" s="27" t="s">
        <v>1006</v>
      </c>
      <c r="F21" s="27" t="s">
        <v>1007</v>
      </c>
      <c r="G21" s="27" t="s">
        <v>311</v>
      </c>
      <c r="H21" s="27" t="s">
        <v>1008</v>
      </c>
      <c r="I21" s="27"/>
      <c r="J21" s="27">
        <v>1</v>
      </c>
      <c r="K21" s="27" t="s">
        <v>52</v>
      </c>
      <c r="L21" s="27">
        <v>2023</v>
      </c>
      <c r="M21" s="30"/>
      <c r="N21" s="30">
        <v>45138</v>
      </c>
      <c r="O21" s="27" t="s">
        <v>176</v>
      </c>
      <c r="P21" s="27"/>
      <c r="Q21" s="27" t="s">
        <v>54</v>
      </c>
      <c r="R21" s="31">
        <v>29.9</v>
      </c>
      <c r="S21" s="32">
        <v>399</v>
      </c>
      <c r="T21" s="32"/>
      <c r="U21" s="33"/>
      <c r="V21" s="27" t="s">
        <v>1009</v>
      </c>
    </row>
    <row r="22" spans="2:22" x14ac:dyDescent="0.4">
      <c r="B22" s="27" t="s">
        <v>1017</v>
      </c>
      <c r="C22" s="27" t="s">
        <v>1018</v>
      </c>
      <c r="D22" s="28">
        <v>9783823393795</v>
      </c>
      <c r="E22" s="27" t="s">
        <v>1019</v>
      </c>
      <c r="F22" s="27" t="s">
        <v>1020</v>
      </c>
      <c r="G22" s="27" t="s">
        <v>1021</v>
      </c>
      <c r="H22" s="27" t="s">
        <v>1022</v>
      </c>
      <c r="I22" s="27"/>
      <c r="J22" s="27">
        <v>1</v>
      </c>
      <c r="K22" s="27" t="s">
        <v>52</v>
      </c>
      <c r="L22" s="27">
        <v>2021</v>
      </c>
      <c r="M22" s="30">
        <v>44207</v>
      </c>
      <c r="N22" s="30"/>
      <c r="O22" s="27" t="s">
        <v>176</v>
      </c>
      <c r="P22" s="27"/>
      <c r="Q22" s="27" t="s">
        <v>54</v>
      </c>
      <c r="R22" s="31">
        <v>24.99</v>
      </c>
      <c r="S22" s="32">
        <v>299</v>
      </c>
      <c r="T22" s="32"/>
      <c r="U22" s="33"/>
      <c r="V22" s="31" t="s">
        <v>1023</v>
      </c>
    </row>
    <row r="23" spans="2:22" x14ac:dyDescent="0.4">
      <c r="B23" s="27" t="s">
        <v>577</v>
      </c>
      <c r="C23" s="27" t="s">
        <v>578</v>
      </c>
      <c r="D23" s="28">
        <v>9783823394266</v>
      </c>
      <c r="E23" s="27" t="s">
        <v>579</v>
      </c>
      <c r="F23" s="27" t="s">
        <v>580</v>
      </c>
      <c r="G23" s="27"/>
      <c r="H23" s="27" t="s">
        <v>581</v>
      </c>
      <c r="I23" s="27"/>
      <c r="J23" s="27">
        <v>2</v>
      </c>
      <c r="K23" s="27" t="s">
        <v>582</v>
      </c>
      <c r="L23" s="27">
        <v>2021</v>
      </c>
      <c r="M23" s="30">
        <v>44221</v>
      </c>
      <c r="N23" s="30"/>
      <c r="O23" s="27" t="s">
        <v>176</v>
      </c>
      <c r="P23" s="27"/>
      <c r="Q23" s="27" t="s">
        <v>54</v>
      </c>
      <c r="R23" s="31">
        <v>28.99</v>
      </c>
      <c r="S23" s="32">
        <v>329</v>
      </c>
      <c r="T23" s="32"/>
      <c r="U23" s="33"/>
      <c r="V23" s="31" t="s">
        <v>583</v>
      </c>
    </row>
    <row r="24" spans="2:22" x14ac:dyDescent="0.4">
      <c r="B24" s="27" t="s">
        <v>591</v>
      </c>
      <c r="C24" s="27" t="s">
        <v>592</v>
      </c>
      <c r="D24" s="28">
        <v>9783823392651</v>
      </c>
      <c r="E24" s="27" t="s">
        <v>593</v>
      </c>
      <c r="F24" s="27" t="s">
        <v>594</v>
      </c>
      <c r="G24" s="27"/>
      <c r="H24" s="27" t="s">
        <v>595</v>
      </c>
      <c r="I24" s="27"/>
      <c r="J24" s="27">
        <v>1</v>
      </c>
      <c r="K24" s="27" t="s">
        <v>52</v>
      </c>
      <c r="L24" s="27">
        <v>2023</v>
      </c>
      <c r="M24" s="30">
        <v>44998</v>
      </c>
      <c r="N24" s="30"/>
      <c r="O24" s="27" t="s">
        <v>596</v>
      </c>
      <c r="P24" s="27"/>
      <c r="Q24" s="27" t="s">
        <v>54</v>
      </c>
      <c r="R24" s="31">
        <v>12.9</v>
      </c>
      <c r="S24" s="32">
        <v>199</v>
      </c>
      <c r="T24" s="32"/>
      <c r="U24" s="33"/>
      <c r="V24" s="27" t="s">
        <v>597</v>
      </c>
    </row>
    <row r="25" spans="2:22" x14ac:dyDescent="0.4">
      <c r="B25" s="27" t="s">
        <v>1354</v>
      </c>
      <c r="C25" s="27" t="s">
        <v>1355</v>
      </c>
      <c r="D25" s="28">
        <v>9783823394310</v>
      </c>
      <c r="E25" s="27" t="s">
        <v>1356</v>
      </c>
      <c r="F25" s="27" t="s">
        <v>1357</v>
      </c>
      <c r="G25" s="27" t="s">
        <v>311</v>
      </c>
      <c r="H25" s="27" t="s">
        <v>1358</v>
      </c>
      <c r="I25" s="27"/>
      <c r="J25" s="27">
        <v>2</v>
      </c>
      <c r="K25" s="27" t="s">
        <v>1346</v>
      </c>
      <c r="L25" s="27">
        <v>2022</v>
      </c>
      <c r="M25" s="30">
        <v>44711</v>
      </c>
      <c r="N25" s="30"/>
      <c r="O25" s="27" t="s">
        <v>116</v>
      </c>
      <c r="P25" s="27"/>
      <c r="Q25" s="27" t="s">
        <v>54</v>
      </c>
      <c r="R25" s="31">
        <v>24.99</v>
      </c>
      <c r="S25" s="32">
        <v>349</v>
      </c>
      <c r="T25" s="32"/>
      <c r="U25" s="33"/>
      <c r="V25" s="27" t="s">
        <v>1359</v>
      </c>
    </row>
    <row r="26" spans="2:22" x14ac:dyDescent="0.4">
      <c r="B26" s="27" t="s">
        <v>1038</v>
      </c>
      <c r="C26" s="27" t="s">
        <v>1039</v>
      </c>
      <c r="D26" s="28">
        <v>9783823394587</v>
      </c>
      <c r="E26" s="27" t="s">
        <v>1040</v>
      </c>
      <c r="F26" s="27" t="s">
        <v>1041</v>
      </c>
      <c r="G26" s="27"/>
      <c r="H26" s="27" t="s">
        <v>1042</v>
      </c>
      <c r="I26" s="27"/>
      <c r="J26" s="27">
        <v>1</v>
      </c>
      <c r="K26" s="27" t="s">
        <v>52</v>
      </c>
      <c r="L26" s="27">
        <v>2022</v>
      </c>
      <c r="M26" s="30">
        <v>44697</v>
      </c>
      <c r="N26" s="30"/>
      <c r="O26" s="27" t="s">
        <v>596</v>
      </c>
      <c r="P26" s="27">
        <v>16</v>
      </c>
      <c r="Q26" s="27" t="s">
        <v>54</v>
      </c>
      <c r="R26" s="31">
        <v>16.899999999999999</v>
      </c>
      <c r="S26" s="32">
        <v>199</v>
      </c>
      <c r="T26" s="32"/>
      <c r="U26" s="33"/>
      <c r="V26" s="27" t="s">
        <v>1043</v>
      </c>
    </row>
    <row r="28" spans="2:22" x14ac:dyDescent="0.4">
      <c r="B28" s="35" t="s">
        <v>128</v>
      </c>
    </row>
    <row r="29" spans="2:22" x14ac:dyDescent="0.4">
      <c r="B29" s="35" t="s">
        <v>133</v>
      </c>
    </row>
    <row r="30" spans="2:22" x14ac:dyDescent="0.4">
      <c r="B30" s="42" t="s">
        <v>3803</v>
      </c>
    </row>
  </sheetData>
  <hyperlinks>
    <hyperlink ref="B5" location="Übersicht!A1" display="zurück zur Übersicht" xr:uid="{20BF8A13-79AB-4027-B065-7EA05F34A0CA}"/>
  </hyperlinks>
  <pageMargins left="0.7" right="0.7" top="0.78740157499999996" bottom="0.78740157499999996"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55B07-6B16-41FE-98E8-BB8FAEA5CB0A}">
  <sheetPr>
    <tabColor theme="2" tint="-0.749992370372631"/>
  </sheetPr>
  <dimension ref="A1:V32"/>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3812.25</v>
      </c>
      <c r="H8" s="35"/>
      <c r="I8" s="35"/>
      <c r="J8" s="35"/>
      <c r="K8" s="35"/>
      <c r="L8" s="35"/>
    </row>
    <row r="9" spans="1:22" x14ac:dyDescent="0.4">
      <c r="D9" s="36"/>
      <c r="E9" s="36"/>
      <c r="F9" s="35" t="s">
        <v>131</v>
      </c>
      <c r="G9" s="44">
        <f>SUM(Tabelle3581113[VK Campuslizenz | Institutional Price])</f>
        <v>4485</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381</v>
      </c>
      <c r="C13" s="27" t="s">
        <v>382</v>
      </c>
      <c r="D13" s="28">
        <v>9783823393207</v>
      </c>
      <c r="E13" s="27" t="s">
        <v>383</v>
      </c>
      <c r="F13" s="27" t="s">
        <v>384</v>
      </c>
      <c r="G13" s="27" t="s">
        <v>385</v>
      </c>
      <c r="H13" s="27" t="s">
        <v>386</v>
      </c>
      <c r="I13" s="27"/>
      <c r="J13" s="27">
        <v>1</v>
      </c>
      <c r="K13" s="27" t="s">
        <v>52</v>
      </c>
      <c r="L13" s="27">
        <v>2023</v>
      </c>
      <c r="M13" s="30"/>
      <c r="N13" s="30">
        <v>45105</v>
      </c>
      <c r="O13" s="27" t="s">
        <v>176</v>
      </c>
      <c r="P13" s="27"/>
      <c r="Q13" s="27" t="s">
        <v>54</v>
      </c>
      <c r="R13" s="31">
        <v>22.99</v>
      </c>
      <c r="S13" s="32">
        <v>299</v>
      </c>
      <c r="T13" s="32"/>
      <c r="U13" s="33"/>
      <c r="V13" s="27" t="s">
        <v>387</v>
      </c>
    </row>
    <row r="14" spans="1:22" x14ac:dyDescent="0.4">
      <c r="B14" s="27" t="s">
        <v>412</v>
      </c>
      <c r="C14" s="27" t="s">
        <v>413</v>
      </c>
      <c r="D14" s="28">
        <v>9783823393221</v>
      </c>
      <c r="E14" s="27" t="s">
        <v>414</v>
      </c>
      <c r="F14" s="27" t="s">
        <v>415</v>
      </c>
      <c r="G14" s="27"/>
      <c r="H14" s="27" t="s">
        <v>416</v>
      </c>
      <c r="I14" s="27"/>
      <c r="J14" s="27">
        <v>1</v>
      </c>
      <c r="K14" s="27" t="s">
        <v>52</v>
      </c>
      <c r="L14" s="27">
        <v>2021</v>
      </c>
      <c r="M14" s="30">
        <v>44389</v>
      </c>
      <c r="N14" s="30"/>
      <c r="O14" s="27" t="s">
        <v>176</v>
      </c>
      <c r="P14" s="27"/>
      <c r="Q14" s="27" t="s">
        <v>54</v>
      </c>
      <c r="R14" s="31">
        <v>29.9</v>
      </c>
      <c r="S14" s="32">
        <v>399</v>
      </c>
      <c r="T14" s="32"/>
      <c r="U14" s="33"/>
      <c r="V14" s="27" t="s">
        <v>417</v>
      </c>
    </row>
    <row r="15" spans="1:22" x14ac:dyDescent="0.4">
      <c r="B15" s="27" t="s">
        <v>1064</v>
      </c>
      <c r="C15" s="27" t="s">
        <v>1065</v>
      </c>
      <c r="D15" s="28">
        <v>9783823394112</v>
      </c>
      <c r="E15" s="27" t="s">
        <v>1066</v>
      </c>
      <c r="F15" s="27" t="s">
        <v>1067</v>
      </c>
      <c r="G15" s="27" t="s">
        <v>1068</v>
      </c>
      <c r="H15" s="27" t="s">
        <v>1069</v>
      </c>
      <c r="I15" s="27"/>
      <c r="J15" s="27">
        <v>7</v>
      </c>
      <c r="K15" s="27" t="s">
        <v>1070</v>
      </c>
      <c r="L15" s="27">
        <v>2021</v>
      </c>
      <c r="M15" s="30">
        <v>44221</v>
      </c>
      <c r="N15" s="30"/>
      <c r="O15" s="27" t="s">
        <v>176</v>
      </c>
      <c r="P15" s="27"/>
      <c r="Q15" s="27" t="s">
        <v>54</v>
      </c>
      <c r="R15" s="31">
        <v>24.99</v>
      </c>
      <c r="S15" s="32">
        <v>399</v>
      </c>
      <c r="T15" s="32"/>
      <c r="U15" s="33"/>
      <c r="V15" s="27" t="s">
        <v>1071</v>
      </c>
    </row>
    <row r="16" spans="1:22" x14ac:dyDescent="0.4">
      <c r="B16" s="27" t="s">
        <v>307</v>
      </c>
      <c r="C16" s="27" t="s">
        <v>308</v>
      </c>
      <c r="D16" s="28">
        <v>9783823393085</v>
      </c>
      <c r="E16" s="27" t="s">
        <v>309</v>
      </c>
      <c r="F16" s="27" t="s">
        <v>310</v>
      </c>
      <c r="G16" s="27" t="s">
        <v>311</v>
      </c>
      <c r="H16" s="27" t="s">
        <v>312</v>
      </c>
      <c r="I16" s="27"/>
      <c r="J16" s="27">
        <v>1</v>
      </c>
      <c r="K16" s="27" t="s">
        <v>52</v>
      </c>
      <c r="L16" s="27">
        <v>2023</v>
      </c>
      <c r="M16" s="30">
        <v>44942</v>
      </c>
      <c r="N16" s="30"/>
      <c r="O16" s="27" t="s">
        <v>313</v>
      </c>
      <c r="P16" s="27"/>
      <c r="Q16" s="27" t="s">
        <v>54</v>
      </c>
      <c r="R16" s="31">
        <v>12.99</v>
      </c>
      <c r="S16" s="32">
        <v>99</v>
      </c>
      <c r="T16" s="32"/>
      <c r="U16" s="33"/>
      <c r="V16" s="27" t="s">
        <v>314</v>
      </c>
    </row>
    <row r="17" spans="2:22" x14ac:dyDescent="0.4">
      <c r="B17" s="27" t="s">
        <v>424</v>
      </c>
      <c r="C17" s="27" t="s">
        <v>425</v>
      </c>
      <c r="D17" s="28">
        <v>9783823379003</v>
      </c>
      <c r="E17" s="27" t="s">
        <v>426</v>
      </c>
      <c r="F17" s="27" t="s">
        <v>427</v>
      </c>
      <c r="G17" s="27" t="s">
        <v>311</v>
      </c>
      <c r="H17" s="27" t="s">
        <v>428</v>
      </c>
      <c r="I17" s="27"/>
      <c r="J17" s="27">
        <v>1</v>
      </c>
      <c r="K17" s="27" t="s">
        <v>52</v>
      </c>
      <c r="L17" s="27">
        <v>2020</v>
      </c>
      <c r="M17" s="30">
        <v>44004</v>
      </c>
      <c r="N17" s="30"/>
      <c r="O17" s="27" t="s">
        <v>116</v>
      </c>
      <c r="P17" s="27"/>
      <c r="Q17" s="27" t="s">
        <v>54</v>
      </c>
      <c r="R17" s="31">
        <v>19.989999999999998</v>
      </c>
      <c r="S17" s="32">
        <v>299</v>
      </c>
      <c r="T17" s="32"/>
      <c r="U17" s="33"/>
      <c r="V17" s="27" t="s">
        <v>429</v>
      </c>
    </row>
    <row r="18" spans="2:22" x14ac:dyDescent="0.4">
      <c r="B18" s="27" t="s">
        <v>1117</v>
      </c>
      <c r="C18" s="27" t="s">
        <v>1118</v>
      </c>
      <c r="D18" s="28">
        <v>9783823391173</v>
      </c>
      <c r="E18" s="27" t="s">
        <v>1119</v>
      </c>
      <c r="F18" s="27" t="s">
        <v>1120</v>
      </c>
      <c r="G18" s="27" t="s">
        <v>385</v>
      </c>
      <c r="H18" s="27" t="s">
        <v>1121</v>
      </c>
      <c r="I18" s="27"/>
      <c r="J18" s="27">
        <v>2</v>
      </c>
      <c r="K18" s="27" t="s">
        <v>1122</v>
      </c>
      <c r="L18" s="27">
        <v>2020</v>
      </c>
      <c r="M18" s="30">
        <v>44088</v>
      </c>
      <c r="N18" s="30"/>
      <c r="O18" s="27" t="s">
        <v>176</v>
      </c>
      <c r="P18" s="27"/>
      <c r="Q18" s="27" t="s">
        <v>54</v>
      </c>
      <c r="R18" s="31">
        <v>24.99</v>
      </c>
      <c r="S18" s="32">
        <v>299</v>
      </c>
      <c r="T18" s="32"/>
      <c r="U18" s="33"/>
      <c r="V18" s="27" t="s">
        <v>1123</v>
      </c>
    </row>
    <row r="19" spans="2:22" x14ac:dyDescent="0.4">
      <c r="B19" s="27" t="s">
        <v>464</v>
      </c>
      <c r="C19" s="27" t="s">
        <v>465</v>
      </c>
      <c r="D19" s="28">
        <v>9783823393283</v>
      </c>
      <c r="E19" s="27" t="s">
        <v>466</v>
      </c>
      <c r="F19" s="27" t="s">
        <v>467</v>
      </c>
      <c r="G19" s="27" t="s">
        <v>468</v>
      </c>
      <c r="H19" s="27" t="s">
        <v>469</v>
      </c>
      <c r="I19" s="27"/>
      <c r="J19" s="27">
        <v>1</v>
      </c>
      <c r="K19" s="27" t="s">
        <v>52</v>
      </c>
      <c r="L19" s="27">
        <v>2020</v>
      </c>
      <c r="M19" s="30">
        <v>44144</v>
      </c>
      <c r="N19" s="30"/>
      <c r="O19" s="27"/>
      <c r="P19" s="27"/>
      <c r="Q19" s="27" t="s">
        <v>54</v>
      </c>
      <c r="R19" s="31">
        <v>28.99</v>
      </c>
      <c r="S19" s="32">
        <v>249</v>
      </c>
      <c r="T19" s="32"/>
      <c r="U19" s="33"/>
      <c r="V19" s="27" t="s">
        <v>470</v>
      </c>
    </row>
    <row r="20" spans="2:22" x14ac:dyDescent="0.4">
      <c r="B20" s="27" t="s">
        <v>1360</v>
      </c>
      <c r="C20" s="27" t="s">
        <v>1361</v>
      </c>
      <c r="D20" s="28">
        <v>9783823394051</v>
      </c>
      <c r="E20" s="27" t="s">
        <v>1362</v>
      </c>
      <c r="F20" s="27" t="s">
        <v>1363</v>
      </c>
      <c r="G20" s="27" t="s">
        <v>385</v>
      </c>
      <c r="H20" s="27" t="s">
        <v>1364</v>
      </c>
      <c r="I20" s="27"/>
      <c r="J20" s="27">
        <v>3</v>
      </c>
      <c r="K20" s="27" t="s">
        <v>1365</v>
      </c>
      <c r="L20" s="27">
        <v>2020</v>
      </c>
      <c r="M20" s="30">
        <v>43990</v>
      </c>
      <c r="N20" s="30"/>
      <c r="O20" s="27" t="s">
        <v>176</v>
      </c>
      <c r="P20" s="27"/>
      <c r="Q20" s="27" t="s">
        <v>54</v>
      </c>
      <c r="R20" s="31">
        <v>24.99</v>
      </c>
      <c r="S20" s="32">
        <v>299</v>
      </c>
      <c r="T20" s="32"/>
      <c r="U20" s="33"/>
      <c r="V20" s="27" t="s">
        <v>1366</v>
      </c>
    </row>
    <row r="21" spans="2:22" x14ac:dyDescent="0.4">
      <c r="B21" s="27" t="s">
        <v>1367</v>
      </c>
      <c r="C21" s="27" t="s">
        <v>1368</v>
      </c>
      <c r="D21" s="28">
        <v>9783823394198</v>
      </c>
      <c r="E21" s="27" t="s">
        <v>1369</v>
      </c>
      <c r="F21" s="27" t="s">
        <v>1370</v>
      </c>
      <c r="G21" s="27" t="s">
        <v>1371</v>
      </c>
      <c r="H21" s="27" t="s">
        <v>1372</v>
      </c>
      <c r="I21" s="27"/>
      <c r="J21" s="27">
        <v>1</v>
      </c>
      <c r="K21" s="27" t="s">
        <v>52</v>
      </c>
      <c r="L21" s="27">
        <v>2021</v>
      </c>
      <c r="M21" s="30">
        <v>44221</v>
      </c>
      <c r="N21" s="30"/>
      <c r="O21" s="27"/>
      <c r="P21" s="27"/>
      <c r="Q21" s="27" t="s">
        <v>54</v>
      </c>
      <c r="R21" s="31">
        <v>26.99</v>
      </c>
      <c r="S21" s="32">
        <v>249</v>
      </c>
      <c r="T21" s="32"/>
      <c r="U21" s="33"/>
      <c r="V21" s="27" t="s">
        <v>1373</v>
      </c>
    </row>
    <row r="22" spans="2:22" x14ac:dyDescent="0.4">
      <c r="B22" s="27" t="s">
        <v>1144</v>
      </c>
      <c r="C22" s="27" t="s">
        <v>1145</v>
      </c>
      <c r="D22" s="28">
        <v>9783823391814</v>
      </c>
      <c r="E22" s="27" t="s">
        <v>1146</v>
      </c>
      <c r="F22" s="27" t="s">
        <v>1147</v>
      </c>
      <c r="G22" s="27"/>
      <c r="H22" s="27" t="s">
        <v>1148</v>
      </c>
      <c r="I22" s="27"/>
      <c r="J22" s="27">
        <v>1</v>
      </c>
      <c r="K22" s="27" t="s">
        <v>52</v>
      </c>
      <c r="L22" s="27">
        <v>2023</v>
      </c>
      <c r="M22" s="30">
        <v>44956</v>
      </c>
      <c r="N22" s="16"/>
      <c r="O22" s="27" t="s">
        <v>176</v>
      </c>
      <c r="P22" s="27"/>
      <c r="Q22" s="27" t="s">
        <v>54</v>
      </c>
      <c r="R22" s="31">
        <v>26.99</v>
      </c>
      <c r="S22" s="32">
        <v>299</v>
      </c>
      <c r="T22" s="32"/>
      <c r="U22" s="33"/>
      <c r="V22" s="27" t="s">
        <v>1149</v>
      </c>
    </row>
    <row r="23" spans="2:22" x14ac:dyDescent="0.4">
      <c r="B23" s="27" t="s">
        <v>478</v>
      </c>
      <c r="C23" s="27" t="s">
        <v>479</v>
      </c>
      <c r="D23" s="28">
        <v>9783823393900</v>
      </c>
      <c r="E23" s="27" t="s">
        <v>480</v>
      </c>
      <c r="F23" s="27" t="s">
        <v>481</v>
      </c>
      <c r="G23" s="27"/>
      <c r="H23" s="27" t="s">
        <v>482</v>
      </c>
      <c r="I23" s="27"/>
      <c r="J23" s="27">
        <v>1</v>
      </c>
      <c r="K23" s="27" t="s">
        <v>52</v>
      </c>
      <c r="L23" s="27">
        <v>2020</v>
      </c>
      <c r="M23" s="30">
        <v>43941</v>
      </c>
      <c r="N23" s="30"/>
      <c r="O23" s="27" t="s">
        <v>313</v>
      </c>
      <c r="P23" s="27"/>
      <c r="Q23" s="27" t="s">
        <v>54</v>
      </c>
      <c r="R23" s="31">
        <v>12.99</v>
      </c>
      <c r="S23" s="32">
        <v>129</v>
      </c>
      <c r="T23" s="32"/>
      <c r="U23" s="33"/>
      <c r="V23" s="27" t="s">
        <v>483</v>
      </c>
    </row>
    <row r="24" spans="2:22" x14ac:dyDescent="0.4">
      <c r="B24" s="27" t="s">
        <v>1164</v>
      </c>
      <c r="C24" s="27" t="s">
        <v>1165</v>
      </c>
      <c r="D24" s="28">
        <v>9783823392057</v>
      </c>
      <c r="E24" s="27" t="s">
        <v>1166</v>
      </c>
      <c r="F24" s="27" t="s">
        <v>1167</v>
      </c>
      <c r="G24" s="27" t="s">
        <v>1168</v>
      </c>
      <c r="H24" s="27" t="s">
        <v>1169</v>
      </c>
      <c r="I24" s="27"/>
      <c r="J24" s="27">
        <v>2</v>
      </c>
      <c r="K24" s="27" t="s">
        <v>645</v>
      </c>
      <c r="L24" s="27">
        <v>2023</v>
      </c>
      <c r="M24" s="30"/>
      <c r="N24" s="30">
        <v>45275</v>
      </c>
      <c r="O24" s="27" t="s">
        <v>176</v>
      </c>
      <c r="P24" s="27"/>
      <c r="Q24" s="27" t="s">
        <v>54</v>
      </c>
      <c r="R24" s="31">
        <v>24.99</v>
      </c>
      <c r="S24" s="32">
        <v>349</v>
      </c>
      <c r="T24" s="32"/>
      <c r="U24" s="33"/>
      <c r="V24" s="27" t="s">
        <v>1170</v>
      </c>
    </row>
    <row r="25" spans="2:22" x14ac:dyDescent="0.4">
      <c r="B25" s="27" t="s">
        <v>1374</v>
      </c>
      <c r="C25" s="27" t="s">
        <v>1375</v>
      </c>
      <c r="D25" s="28">
        <v>9783823392705</v>
      </c>
      <c r="E25" s="27" t="s">
        <v>1376</v>
      </c>
      <c r="F25" s="27" t="s">
        <v>1377</v>
      </c>
      <c r="G25" s="27" t="s">
        <v>1378</v>
      </c>
      <c r="H25" s="27" t="s">
        <v>1379</v>
      </c>
      <c r="I25" s="27"/>
      <c r="J25" s="27">
        <v>1</v>
      </c>
      <c r="K25" s="27" t="s">
        <v>52</v>
      </c>
      <c r="L25" s="27">
        <v>2020</v>
      </c>
      <c r="M25" s="30">
        <v>43899</v>
      </c>
      <c r="N25" s="30"/>
      <c r="O25" s="27" t="s">
        <v>176</v>
      </c>
      <c r="P25" s="27"/>
      <c r="Q25" s="27" t="s">
        <v>54</v>
      </c>
      <c r="R25" s="31">
        <v>24.99</v>
      </c>
      <c r="S25" s="32">
        <v>270</v>
      </c>
      <c r="T25" s="32"/>
      <c r="U25" s="33"/>
      <c r="V25" s="27" t="s">
        <v>1380</v>
      </c>
    </row>
    <row r="26" spans="2:22" x14ac:dyDescent="0.4">
      <c r="B26" s="27" t="s">
        <v>1171</v>
      </c>
      <c r="C26" s="27" t="s">
        <v>1172</v>
      </c>
      <c r="D26" s="28">
        <v>9783823391760</v>
      </c>
      <c r="E26" s="27" t="s">
        <v>1173</v>
      </c>
      <c r="F26" s="27" t="s">
        <v>1174</v>
      </c>
      <c r="G26" s="27"/>
      <c r="H26" s="27" t="s">
        <v>1175</v>
      </c>
      <c r="I26" s="27"/>
      <c r="J26" s="27">
        <v>1</v>
      </c>
      <c r="K26" s="27" t="s">
        <v>52</v>
      </c>
      <c r="L26" s="27">
        <v>2020</v>
      </c>
      <c r="M26" s="30">
        <v>43962</v>
      </c>
      <c r="N26" s="30"/>
      <c r="O26" s="27" t="s">
        <v>1176</v>
      </c>
      <c r="P26" s="27">
        <v>7</v>
      </c>
      <c r="Q26" s="27" t="s">
        <v>54</v>
      </c>
      <c r="R26" s="31">
        <v>14.9</v>
      </c>
      <c r="S26" s="32">
        <v>199</v>
      </c>
      <c r="T26" s="32"/>
      <c r="U26" s="33"/>
      <c r="V26" s="27" t="s">
        <v>1177</v>
      </c>
    </row>
    <row r="27" spans="2:22" x14ac:dyDescent="0.4">
      <c r="B27" s="27" t="s">
        <v>372</v>
      </c>
      <c r="C27" s="27" t="s">
        <v>373</v>
      </c>
      <c r="D27" s="28">
        <v>9783823394136</v>
      </c>
      <c r="E27" s="27" t="s">
        <v>374</v>
      </c>
      <c r="F27" s="27" t="s">
        <v>375</v>
      </c>
      <c r="G27" s="27" t="s">
        <v>376</v>
      </c>
      <c r="H27" s="27" t="s">
        <v>377</v>
      </c>
      <c r="I27" s="27"/>
      <c r="J27" s="27">
        <v>4</v>
      </c>
      <c r="K27" s="27" t="s">
        <v>378</v>
      </c>
      <c r="L27" s="27">
        <v>2021</v>
      </c>
      <c r="M27" s="30">
        <v>44389</v>
      </c>
      <c r="N27" s="30"/>
      <c r="O27" s="27" t="s">
        <v>176</v>
      </c>
      <c r="P27" s="27"/>
      <c r="Q27" s="27" t="s">
        <v>54</v>
      </c>
      <c r="R27" s="31">
        <v>29.9</v>
      </c>
      <c r="S27" s="32">
        <v>299</v>
      </c>
      <c r="T27" s="32"/>
      <c r="U27" s="33"/>
      <c r="V27" s="27" t="s">
        <v>379</v>
      </c>
    </row>
    <row r="28" spans="2:22" x14ac:dyDescent="0.4">
      <c r="B28" s="27" t="s">
        <v>1219</v>
      </c>
      <c r="C28" s="27" t="s">
        <v>1220</v>
      </c>
      <c r="D28" s="28">
        <v>9783823394228</v>
      </c>
      <c r="E28" s="27" t="s">
        <v>1221</v>
      </c>
      <c r="F28" s="27" t="s">
        <v>1222</v>
      </c>
      <c r="G28" s="27" t="s">
        <v>1223</v>
      </c>
      <c r="H28" s="27" t="s">
        <v>1224</v>
      </c>
      <c r="I28" s="27"/>
      <c r="J28" s="27">
        <v>1</v>
      </c>
      <c r="K28" s="27" t="s">
        <v>52</v>
      </c>
      <c r="L28" s="27">
        <v>2021</v>
      </c>
      <c r="M28" s="30">
        <v>44347</v>
      </c>
      <c r="N28" s="30"/>
      <c r="O28" s="27"/>
      <c r="P28" s="27"/>
      <c r="Q28" s="27" t="s">
        <v>54</v>
      </c>
      <c r="R28" s="31">
        <v>49</v>
      </c>
      <c r="S28" s="32">
        <v>349</v>
      </c>
      <c r="T28" s="32"/>
      <c r="U28" s="33"/>
      <c r="V28" s="27" t="s">
        <v>1225</v>
      </c>
    </row>
    <row r="30" spans="2:22" x14ac:dyDescent="0.4">
      <c r="B30" s="35" t="s">
        <v>128</v>
      </c>
    </row>
    <row r="31" spans="2:22" x14ac:dyDescent="0.4">
      <c r="B31" s="35" t="s">
        <v>133</v>
      </c>
    </row>
    <row r="32" spans="2:22" x14ac:dyDescent="0.4">
      <c r="B32" s="42" t="s">
        <v>3801</v>
      </c>
    </row>
  </sheetData>
  <hyperlinks>
    <hyperlink ref="B5" location="Übersicht!A1" display="zurück zur Übersicht" xr:uid="{0D67DAAA-D72B-46D3-B74B-8F29BC06B08A}"/>
  </hyperlinks>
  <pageMargins left="0.7" right="0.7" top="0.78740157499999996" bottom="0.78740157499999996"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1E905-2A0A-4391-81FD-D321F3669406}">
  <dimension ref="A1:V27"/>
  <sheetViews>
    <sheetView showGridLines="0" workbookViewId="0">
      <selection activeCell="T21" sqref="T21"/>
    </sheetView>
  </sheetViews>
  <sheetFormatPr baseColWidth="10" defaultRowHeight="14.6" x14ac:dyDescent="0.4"/>
  <cols>
    <col min="2" max="2" width="17" customWidth="1"/>
    <col min="3" max="3" width="15.61328125" customWidth="1"/>
    <col min="4" max="4" width="13.3828125" bestFit="1" customWidth="1"/>
    <col min="5" max="5" width="15.61328125" bestFit="1" customWidth="1"/>
    <col min="6" max="6" width="42.53515625" customWidth="1"/>
    <col min="7" max="7" width="33.3828125" customWidth="1"/>
    <col min="21" max="21" width="15.23046875" bestFit="1" customWidth="1"/>
    <col min="22" max="22" width="32.460937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50"/>
      <c r="C4" s="36"/>
      <c r="D4" s="36"/>
      <c r="E4" s="36"/>
      <c r="F4" s="36"/>
      <c r="G4" s="35"/>
      <c r="H4" s="35"/>
      <c r="I4" s="35"/>
      <c r="J4" s="35"/>
      <c r="K4" s="35"/>
      <c r="L4" s="35"/>
    </row>
    <row r="5" spans="1:22" x14ac:dyDescent="0.4">
      <c r="B5" s="50" t="s">
        <v>130</v>
      </c>
      <c r="D5" s="39"/>
      <c r="F5" s="37"/>
      <c r="G5" s="35"/>
      <c r="H5" s="35"/>
      <c r="J5" s="35"/>
      <c r="K5" s="35"/>
      <c r="L5" s="35"/>
    </row>
    <row r="6" spans="1:22" x14ac:dyDescent="0.4">
      <c r="B6" s="50"/>
      <c r="D6" s="39"/>
      <c r="F6" s="37"/>
      <c r="G6" s="35"/>
      <c r="H6" s="35"/>
      <c r="J6" s="35"/>
      <c r="K6" s="35"/>
      <c r="L6" s="35"/>
    </row>
    <row r="7" spans="1:22" x14ac:dyDescent="0.4">
      <c r="D7" s="36"/>
      <c r="E7" s="36"/>
      <c r="F7" s="40" t="s">
        <v>132</v>
      </c>
      <c r="G7" s="54" t="s">
        <v>127</v>
      </c>
      <c r="H7" s="35"/>
      <c r="I7" s="35"/>
      <c r="J7" s="35"/>
      <c r="K7" s="35"/>
      <c r="L7" s="35"/>
    </row>
    <row r="8" spans="1:22" x14ac:dyDescent="0.4">
      <c r="D8" s="36"/>
      <c r="E8" s="36"/>
      <c r="F8" s="41" t="s">
        <v>129</v>
      </c>
      <c r="G8" s="43">
        <f>SUM(S:S)*0.85</f>
        <v>1788.3999999999999</v>
      </c>
      <c r="H8" s="35"/>
      <c r="I8" s="35"/>
      <c r="J8" s="35"/>
      <c r="K8" s="35"/>
      <c r="L8" s="35"/>
    </row>
    <row r="9" spans="1:22" x14ac:dyDescent="0.4">
      <c r="D9" s="36"/>
      <c r="E9" s="36"/>
      <c r="F9" s="35" t="s">
        <v>131</v>
      </c>
      <c r="G9" s="44">
        <f>SUM(Tabelle3641[VK Campuslizenz | Institutional Price])</f>
        <v>2104</v>
      </c>
      <c r="H9" s="35"/>
      <c r="I9" s="35"/>
      <c r="J9" s="35"/>
      <c r="K9" s="35"/>
      <c r="L9" s="35"/>
    </row>
    <row r="10" spans="1:22" x14ac:dyDescent="0.4">
      <c r="D10" s="36"/>
      <c r="E10" s="36"/>
      <c r="F10" s="35"/>
      <c r="G10" s="54"/>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4" t="s">
        <v>45</v>
      </c>
      <c r="V12" s="3" t="s">
        <v>46</v>
      </c>
    </row>
    <row r="13" spans="1:22" x14ac:dyDescent="0.4">
      <c r="B13" s="27" t="s">
        <v>3012</v>
      </c>
      <c r="C13" s="27" t="s">
        <v>3013</v>
      </c>
      <c r="D13" s="27" t="s">
        <v>3014</v>
      </c>
      <c r="E13" s="27" t="s">
        <v>3015</v>
      </c>
      <c r="F13" s="27" t="s">
        <v>3016</v>
      </c>
      <c r="G13" s="27" t="s">
        <v>3017</v>
      </c>
      <c r="H13" s="27" t="s">
        <v>3018</v>
      </c>
      <c r="I13" s="27" t="s">
        <v>3019</v>
      </c>
      <c r="J13" s="27">
        <v>1</v>
      </c>
      <c r="K13" s="27" t="s">
        <v>52</v>
      </c>
      <c r="L13" s="27">
        <v>2023</v>
      </c>
      <c r="M13" s="30">
        <v>44998</v>
      </c>
      <c r="N13" s="75"/>
      <c r="O13" s="77" t="s">
        <v>3020</v>
      </c>
      <c r="P13" s="77" t="s">
        <v>3021</v>
      </c>
      <c r="Q13" s="27" t="s">
        <v>54</v>
      </c>
      <c r="R13" s="31">
        <v>64</v>
      </c>
      <c r="S13" s="31">
        <v>139</v>
      </c>
      <c r="T13" s="27" t="s">
        <v>3018</v>
      </c>
      <c r="U13" s="27" t="s">
        <v>3018</v>
      </c>
      <c r="V13" s="27" t="s">
        <v>3022</v>
      </c>
    </row>
    <row r="14" spans="1:22" x14ac:dyDescent="0.4">
      <c r="B14" s="27" t="s">
        <v>3023</v>
      </c>
      <c r="C14" s="27" t="s">
        <v>3024</v>
      </c>
      <c r="D14" s="27" t="s">
        <v>3025</v>
      </c>
      <c r="E14" s="27" t="s">
        <v>3026</v>
      </c>
      <c r="F14" s="27" t="s">
        <v>3027</v>
      </c>
      <c r="G14" s="27" t="s">
        <v>3028</v>
      </c>
      <c r="H14" s="27" t="s">
        <v>3029</v>
      </c>
      <c r="I14" s="27" t="s">
        <v>3018</v>
      </c>
      <c r="J14" s="27">
        <v>1</v>
      </c>
      <c r="K14" s="27" t="s">
        <v>52</v>
      </c>
      <c r="L14" s="27">
        <v>2023</v>
      </c>
      <c r="M14" s="30"/>
      <c r="N14" s="16">
        <v>45173</v>
      </c>
      <c r="O14" s="13" t="s">
        <v>3030</v>
      </c>
      <c r="P14" s="13" t="s">
        <v>3018</v>
      </c>
      <c r="Q14" s="27" t="s">
        <v>54</v>
      </c>
      <c r="R14" s="31">
        <v>26.99</v>
      </c>
      <c r="S14" s="31">
        <v>399</v>
      </c>
      <c r="T14" s="27" t="s">
        <v>3018</v>
      </c>
      <c r="U14" s="27" t="s">
        <v>3018</v>
      </c>
      <c r="V14" s="27" t="s">
        <v>3031</v>
      </c>
    </row>
    <row r="15" spans="1:22" x14ac:dyDescent="0.4">
      <c r="B15" s="27" t="s">
        <v>3032</v>
      </c>
      <c r="C15" s="27" t="s">
        <v>3033</v>
      </c>
      <c r="D15" s="27" t="s">
        <v>3034</v>
      </c>
      <c r="E15" s="27" t="s">
        <v>3035</v>
      </c>
      <c r="F15" s="27" t="s">
        <v>3036</v>
      </c>
      <c r="G15" s="27" t="s">
        <v>3018</v>
      </c>
      <c r="H15" s="27" t="s">
        <v>3018</v>
      </c>
      <c r="I15" s="27" t="s">
        <v>3037</v>
      </c>
      <c r="J15" s="27">
        <v>1</v>
      </c>
      <c r="K15" s="27" t="s">
        <v>52</v>
      </c>
      <c r="L15" s="27">
        <v>2022</v>
      </c>
      <c r="M15" s="30">
        <v>44893</v>
      </c>
      <c r="N15" s="16"/>
      <c r="O15" s="13" t="s">
        <v>87</v>
      </c>
      <c r="P15" s="13" t="s">
        <v>3018</v>
      </c>
      <c r="Q15" s="27" t="s">
        <v>54</v>
      </c>
      <c r="R15" s="31">
        <v>54</v>
      </c>
      <c r="S15" s="31">
        <v>119</v>
      </c>
      <c r="T15" s="27" t="s">
        <v>3018</v>
      </c>
      <c r="U15" s="27" t="s">
        <v>3018</v>
      </c>
      <c r="V15" s="27" t="s">
        <v>3038</v>
      </c>
    </row>
    <row r="16" spans="1:22" x14ac:dyDescent="0.4">
      <c r="B16" s="27" t="s">
        <v>3039</v>
      </c>
      <c r="C16" s="27" t="s">
        <v>3040</v>
      </c>
      <c r="D16" s="27" t="s">
        <v>3041</v>
      </c>
      <c r="E16" s="27" t="s">
        <v>3042</v>
      </c>
      <c r="F16" s="27" t="s">
        <v>3043</v>
      </c>
      <c r="G16" s="27" t="s">
        <v>3018</v>
      </c>
      <c r="H16" s="27" t="s">
        <v>3044</v>
      </c>
      <c r="I16" s="27" t="s">
        <v>3018</v>
      </c>
      <c r="J16" s="27">
        <v>1</v>
      </c>
      <c r="K16" s="27" t="s">
        <v>52</v>
      </c>
      <c r="L16" s="27">
        <v>2023</v>
      </c>
      <c r="M16" s="30"/>
      <c r="N16" s="16">
        <v>45229</v>
      </c>
      <c r="O16" s="13" t="s">
        <v>3030</v>
      </c>
      <c r="P16" s="13" t="s">
        <v>3018</v>
      </c>
      <c r="Q16" s="27" t="s">
        <v>54</v>
      </c>
      <c r="R16" s="31">
        <v>26.99</v>
      </c>
      <c r="S16" s="31">
        <v>399</v>
      </c>
      <c r="T16" s="27" t="s">
        <v>3018</v>
      </c>
      <c r="U16" s="27" t="s">
        <v>3018</v>
      </c>
      <c r="V16" s="27" t="s">
        <v>3045</v>
      </c>
    </row>
    <row r="17" spans="2:22" x14ac:dyDescent="0.4">
      <c r="B17" s="27" t="s">
        <v>3046</v>
      </c>
      <c r="C17" s="27" t="s">
        <v>3047</v>
      </c>
      <c r="D17" s="27" t="s">
        <v>3048</v>
      </c>
      <c r="E17" s="27" t="s">
        <v>3049</v>
      </c>
      <c r="F17" s="27" t="s">
        <v>3050</v>
      </c>
      <c r="G17" s="27" t="s">
        <v>3051</v>
      </c>
      <c r="H17" s="27" t="s">
        <v>3052</v>
      </c>
      <c r="I17" s="27" t="s">
        <v>3018</v>
      </c>
      <c r="J17" s="27">
        <v>1</v>
      </c>
      <c r="K17" s="27" t="s">
        <v>52</v>
      </c>
      <c r="L17" s="27">
        <v>2023</v>
      </c>
      <c r="M17" s="30"/>
      <c r="N17" s="16">
        <v>45152</v>
      </c>
      <c r="O17" s="13" t="s">
        <v>87</v>
      </c>
      <c r="P17" s="13" t="s">
        <v>3018</v>
      </c>
      <c r="Q17" s="27" t="s">
        <v>54</v>
      </c>
      <c r="R17" s="31">
        <v>64</v>
      </c>
      <c r="S17" s="31">
        <v>192</v>
      </c>
      <c r="T17" s="27" t="s">
        <v>3018</v>
      </c>
      <c r="U17" s="27" t="s">
        <v>3018</v>
      </c>
      <c r="V17" s="27" t="s">
        <v>3053</v>
      </c>
    </row>
    <row r="18" spans="2:22" x14ac:dyDescent="0.4">
      <c r="B18" s="27" t="s">
        <v>3054</v>
      </c>
      <c r="C18" s="27" t="s">
        <v>3055</v>
      </c>
      <c r="D18" s="27" t="s">
        <v>3056</v>
      </c>
      <c r="E18" s="27" t="s">
        <v>3057</v>
      </c>
      <c r="F18" s="27" t="s">
        <v>3058</v>
      </c>
      <c r="G18" s="27" t="s">
        <v>3059</v>
      </c>
      <c r="H18" s="27" t="s">
        <v>3060</v>
      </c>
      <c r="I18" s="27" t="s">
        <v>3018</v>
      </c>
      <c r="J18" s="27">
        <v>1</v>
      </c>
      <c r="K18" s="27" t="s">
        <v>52</v>
      </c>
      <c r="L18" s="27">
        <v>2023</v>
      </c>
      <c r="M18" s="30"/>
      <c r="N18" s="16">
        <v>45243</v>
      </c>
      <c r="O18" s="13" t="s">
        <v>596</v>
      </c>
      <c r="P18" s="13" t="s">
        <v>3061</v>
      </c>
      <c r="Q18" s="27" t="s">
        <v>54</v>
      </c>
      <c r="R18" s="31">
        <v>14.9</v>
      </c>
      <c r="S18" s="31">
        <v>199</v>
      </c>
      <c r="T18" s="27" t="s">
        <v>3018</v>
      </c>
      <c r="U18" s="27" t="s">
        <v>3018</v>
      </c>
      <c r="V18" s="27" t="s">
        <v>3062</v>
      </c>
    </row>
    <row r="19" spans="2:22" x14ac:dyDescent="0.4">
      <c r="B19" s="27" t="s">
        <v>3063</v>
      </c>
      <c r="C19" s="27" t="s">
        <v>3064</v>
      </c>
      <c r="D19" s="27" t="s">
        <v>3065</v>
      </c>
      <c r="E19" s="27" t="s">
        <v>3066</v>
      </c>
      <c r="F19" s="27" t="s">
        <v>3067</v>
      </c>
      <c r="G19" s="27" t="s">
        <v>3068</v>
      </c>
      <c r="H19" s="27" t="s">
        <v>3018</v>
      </c>
      <c r="I19" s="27" t="s">
        <v>3069</v>
      </c>
      <c r="J19" s="27">
        <v>1</v>
      </c>
      <c r="K19" s="27" t="s">
        <v>52</v>
      </c>
      <c r="L19" s="27">
        <v>2023</v>
      </c>
      <c r="M19" s="30">
        <v>45040</v>
      </c>
      <c r="N19" s="16"/>
      <c r="O19" s="13" t="s">
        <v>3020</v>
      </c>
      <c r="P19" s="13" t="s">
        <v>3070</v>
      </c>
      <c r="Q19" s="27" t="s">
        <v>54</v>
      </c>
      <c r="R19" s="31">
        <v>78</v>
      </c>
      <c r="S19" s="31">
        <v>139</v>
      </c>
      <c r="T19" s="27" t="s">
        <v>3018</v>
      </c>
      <c r="U19" s="27" t="s">
        <v>3018</v>
      </c>
      <c r="V19" s="27" t="s">
        <v>3071</v>
      </c>
    </row>
    <row r="20" spans="2:22" x14ac:dyDescent="0.4">
      <c r="B20" s="27" t="s">
        <v>3072</v>
      </c>
      <c r="C20" s="27" t="s">
        <v>3073</v>
      </c>
      <c r="D20" s="27" t="s">
        <v>3074</v>
      </c>
      <c r="E20" s="27" t="s">
        <v>3075</v>
      </c>
      <c r="F20" s="27" t="s">
        <v>3076</v>
      </c>
      <c r="G20" s="27" t="s">
        <v>319</v>
      </c>
      <c r="H20" s="27" t="s">
        <v>3077</v>
      </c>
      <c r="I20" s="27" t="s">
        <v>3018</v>
      </c>
      <c r="J20" s="27">
        <v>1</v>
      </c>
      <c r="K20" s="27" t="s">
        <v>52</v>
      </c>
      <c r="L20" s="27">
        <v>2022</v>
      </c>
      <c r="M20" s="30">
        <v>44830</v>
      </c>
      <c r="N20" s="16"/>
      <c r="O20" s="13" t="s">
        <v>87</v>
      </c>
      <c r="P20" s="13" t="s">
        <v>3018</v>
      </c>
      <c r="Q20" s="27" t="s">
        <v>54</v>
      </c>
      <c r="R20" s="31">
        <v>74</v>
      </c>
      <c r="S20" s="31">
        <v>119</v>
      </c>
      <c r="T20" s="27" t="s">
        <v>3018</v>
      </c>
      <c r="U20" s="27" t="s">
        <v>3018</v>
      </c>
      <c r="V20" s="27" t="s">
        <v>3078</v>
      </c>
    </row>
    <row r="21" spans="2:22" x14ac:dyDescent="0.4">
      <c r="B21" s="27" t="s">
        <v>3079</v>
      </c>
      <c r="C21" s="27" t="s">
        <v>3080</v>
      </c>
      <c r="D21" s="27" t="s">
        <v>3081</v>
      </c>
      <c r="E21" s="27" t="s">
        <v>3082</v>
      </c>
      <c r="F21" s="27" t="s">
        <v>3083</v>
      </c>
      <c r="G21" s="27" t="s">
        <v>3084</v>
      </c>
      <c r="H21" s="27" t="s">
        <v>3085</v>
      </c>
      <c r="I21" s="27" t="s">
        <v>3018</v>
      </c>
      <c r="J21" s="27">
        <v>1</v>
      </c>
      <c r="K21" s="27" t="s">
        <v>52</v>
      </c>
      <c r="L21" s="27">
        <v>2023</v>
      </c>
      <c r="M21" s="30"/>
      <c r="N21" s="16">
        <v>45215</v>
      </c>
      <c r="O21" s="13" t="s">
        <v>176</v>
      </c>
      <c r="P21" s="13" t="s">
        <v>3018</v>
      </c>
      <c r="Q21" s="27" t="s">
        <v>54</v>
      </c>
      <c r="R21" s="31">
        <v>24.9</v>
      </c>
      <c r="S21" s="31">
        <v>399</v>
      </c>
      <c r="T21" s="27" t="s">
        <v>3018</v>
      </c>
      <c r="U21" s="27" t="s">
        <v>3018</v>
      </c>
      <c r="V21" s="27" t="s">
        <v>3086</v>
      </c>
    </row>
    <row r="22" spans="2:22" x14ac:dyDescent="0.4">
      <c r="B22" s="27"/>
      <c r="C22" s="27"/>
      <c r="D22" s="27"/>
      <c r="E22" s="27"/>
      <c r="F22" s="27"/>
      <c r="G22" s="27"/>
      <c r="H22" s="27"/>
      <c r="I22" s="27"/>
      <c r="J22" s="27"/>
      <c r="K22" s="27"/>
      <c r="L22" s="27"/>
      <c r="M22" s="30"/>
      <c r="N22" s="23"/>
      <c r="O22" s="20"/>
      <c r="P22" s="20"/>
      <c r="Q22" s="27"/>
      <c r="R22" s="31"/>
      <c r="S22" s="31"/>
      <c r="T22" s="27"/>
      <c r="U22" s="27"/>
      <c r="V22" s="27"/>
    </row>
    <row r="25" spans="2:22" x14ac:dyDescent="0.4">
      <c r="B25" s="35" t="s">
        <v>128</v>
      </c>
    </row>
    <row r="26" spans="2:22" x14ac:dyDescent="0.4">
      <c r="B26" s="35" t="s">
        <v>133</v>
      </c>
    </row>
    <row r="27" spans="2:22" x14ac:dyDescent="0.4">
      <c r="B27" s="42" t="s">
        <v>3808</v>
      </c>
    </row>
  </sheetData>
  <hyperlinks>
    <hyperlink ref="B5" location="Übersicht!A1" display="zurück zur Übersicht" xr:uid="{1A25E170-058A-4717-80B5-83849E4AF95D}"/>
  </hyperlinks>
  <pageMargins left="0.7" right="0.7" top="0.78740157499999996" bottom="0.78740157499999996" header="0.3" footer="0.3"/>
  <drawing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2F6F5-D966-4567-AAD6-7BA7463E815F}">
  <dimension ref="A1:V56"/>
  <sheetViews>
    <sheetView showGridLines="0" workbookViewId="0">
      <selection activeCell="A4" sqref="A4"/>
    </sheetView>
  </sheetViews>
  <sheetFormatPr baseColWidth="10" defaultRowHeight="14.6" x14ac:dyDescent="0.4"/>
  <cols>
    <col min="2" max="2" width="16.4609375" customWidth="1"/>
    <col min="3" max="3" width="17.15234375" bestFit="1" customWidth="1"/>
    <col min="4" max="4" width="15.843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843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6"/>
      <c r="E7" s="36"/>
      <c r="F7" s="40" t="s">
        <v>132</v>
      </c>
      <c r="G7" s="54" t="s">
        <v>127</v>
      </c>
      <c r="H7" s="35"/>
      <c r="I7" s="35"/>
      <c r="J7" s="35"/>
      <c r="K7" s="35"/>
      <c r="L7" s="35"/>
    </row>
    <row r="8" spans="1:22" x14ac:dyDescent="0.4">
      <c r="D8" s="36"/>
      <c r="E8" s="36"/>
      <c r="F8" s="41" t="s">
        <v>129</v>
      </c>
      <c r="G8" s="43">
        <f>SUM(S:S)*0.85</f>
        <v>6533.95</v>
      </c>
      <c r="H8" s="35"/>
      <c r="I8" s="35"/>
      <c r="J8" s="35"/>
      <c r="K8" s="35"/>
      <c r="L8" s="35"/>
    </row>
    <row r="9" spans="1:22" x14ac:dyDescent="0.4">
      <c r="D9" s="36"/>
      <c r="E9" s="36"/>
      <c r="F9" s="35" t="s">
        <v>131</v>
      </c>
      <c r="G9" s="44">
        <f>SUM(Tabelle3610[VK Campuslizenz | Institutional Price])</f>
        <v>7687</v>
      </c>
      <c r="H9" s="35"/>
      <c r="I9" s="35"/>
      <c r="J9" s="35"/>
      <c r="K9" s="35"/>
      <c r="L9" s="35"/>
    </row>
    <row r="10" spans="1:22" x14ac:dyDescent="0.4">
      <c r="D10" s="36"/>
      <c r="E10" s="36"/>
      <c r="F10" s="35" t="s">
        <v>169</v>
      </c>
      <c r="G10" s="54" t="s">
        <v>380</v>
      </c>
      <c r="H10" s="35"/>
      <c r="I10" s="35"/>
      <c r="J10" s="35"/>
      <c r="K10" s="35"/>
      <c r="L10" s="35"/>
    </row>
    <row r="11" spans="1:22" x14ac:dyDescent="0.4">
      <c r="D11" s="36"/>
      <c r="E11" s="36"/>
      <c r="F11" s="35" t="s">
        <v>3403</v>
      </c>
      <c r="G11" s="54" t="s">
        <v>3404</v>
      </c>
      <c r="H11" s="35"/>
      <c r="I11" s="35"/>
      <c r="J11" s="35"/>
      <c r="K11" s="35"/>
      <c r="L11" s="35"/>
    </row>
    <row r="12" spans="1:22" x14ac:dyDescent="0.4">
      <c r="C12" s="39"/>
      <c r="D12" s="39"/>
      <c r="E12" s="39"/>
      <c r="F12" s="39"/>
    </row>
    <row r="13" spans="1:22" x14ac:dyDescent="0.4">
      <c r="B13" s="80" t="s">
        <v>26</v>
      </c>
      <c r="C13" s="80" t="s">
        <v>27</v>
      </c>
      <c r="D13" s="80" t="s">
        <v>28</v>
      </c>
      <c r="E13" s="80" t="s">
        <v>29</v>
      </c>
      <c r="F13" s="80" t="s">
        <v>30</v>
      </c>
      <c r="G13" s="80" t="s">
        <v>31</v>
      </c>
      <c r="H13" s="80" t="s">
        <v>32</v>
      </c>
      <c r="I13" s="80" t="s">
        <v>33</v>
      </c>
      <c r="J13" s="80" t="s">
        <v>34</v>
      </c>
      <c r="K13" s="80" t="s">
        <v>35</v>
      </c>
      <c r="L13" s="80" t="s">
        <v>36</v>
      </c>
      <c r="M13" s="80" t="s">
        <v>37</v>
      </c>
      <c r="N13" s="80" t="s">
        <v>38</v>
      </c>
      <c r="O13" s="80" t="s">
        <v>39</v>
      </c>
      <c r="P13" s="80" t="s">
        <v>40</v>
      </c>
      <c r="Q13" s="80" t="s">
        <v>41</v>
      </c>
      <c r="R13" s="80" t="s">
        <v>42</v>
      </c>
      <c r="S13" s="80" t="s">
        <v>43</v>
      </c>
      <c r="T13" s="82" t="s">
        <v>44</v>
      </c>
      <c r="U13" s="83" t="s">
        <v>45</v>
      </c>
      <c r="V13" s="80" t="s">
        <v>46</v>
      </c>
    </row>
    <row r="14" spans="1:22" x14ac:dyDescent="0.4">
      <c r="B14" s="27" t="s">
        <v>3405</v>
      </c>
      <c r="C14" s="27" t="s">
        <v>3406</v>
      </c>
      <c r="D14" s="28">
        <v>9783823396031</v>
      </c>
      <c r="E14" s="28" t="s">
        <v>3408</v>
      </c>
      <c r="F14" s="27" t="s">
        <v>3409</v>
      </c>
      <c r="G14" s="27" t="s">
        <v>3410</v>
      </c>
      <c r="H14" s="27" t="s">
        <v>3411</v>
      </c>
      <c r="I14" s="27" t="s">
        <v>3018</v>
      </c>
      <c r="J14" s="27">
        <v>1</v>
      </c>
      <c r="K14" s="27" t="s">
        <v>52</v>
      </c>
      <c r="L14" s="27">
        <v>2023</v>
      </c>
      <c r="M14" s="30">
        <v>45040</v>
      </c>
      <c r="N14" s="30"/>
      <c r="O14" s="27" t="s">
        <v>604</v>
      </c>
      <c r="P14" s="27" t="s">
        <v>3021</v>
      </c>
      <c r="Q14" s="27" t="s">
        <v>54</v>
      </c>
      <c r="R14" s="31">
        <v>78</v>
      </c>
      <c r="S14" s="31">
        <v>139</v>
      </c>
      <c r="T14" s="32" t="s">
        <v>3018</v>
      </c>
      <c r="U14" s="33" t="s">
        <v>3018</v>
      </c>
      <c r="V14" s="27" t="s">
        <v>3412</v>
      </c>
    </row>
    <row r="15" spans="1:22" x14ac:dyDescent="0.4">
      <c r="B15" s="27" t="s">
        <v>3012</v>
      </c>
      <c r="C15" s="27" t="s">
        <v>3013</v>
      </c>
      <c r="D15" s="28">
        <v>9783823394600</v>
      </c>
      <c r="E15" s="27" t="s">
        <v>3015</v>
      </c>
      <c r="F15" s="27" t="s">
        <v>3016</v>
      </c>
      <c r="G15" s="27" t="s">
        <v>3017</v>
      </c>
      <c r="H15" s="27" t="s">
        <v>3018</v>
      </c>
      <c r="I15" s="27" t="s">
        <v>3019</v>
      </c>
      <c r="J15" s="27">
        <v>1</v>
      </c>
      <c r="K15" s="27" t="s">
        <v>52</v>
      </c>
      <c r="L15" s="27">
        <v>2023</v>
      </c>
      <c r="M15" s="30">
        <v>44998</v>
      </c>
      <c r="N15" s="75"/>
      <c r="O15" s="77" t="s">
        <v>3020</v>
      </c>
      <c r="P15" s="77" t="s">
        <v>3021</v>
      </c>
      <c r="Q15" s="27" t="s">
        <v>54</v>
      </c>
      <c r="R15" s="31">
        <v>64</v>
      </c>
      <c r="S15" s="31">
        <v>139</v>
      </c>
      <c r="T15" s="27" t="s">
        <v>3018</v>
      </c>
      <c r="U15" s="27" t="s">
        <v>3018</v>
      </c>
      <c r="V15" s="27" t="s">
        <v>3022</v>
      </c>
    </row>
    <row r="16" spans="1:22" x14ac:dyDescent="0.4">
      <c r="B16" s="27" t="s">
        <v>3148</v>
      </c>
      <c r="C16" s="27" t="s">
        <v>3149</v>
      </c>
      <c r="D16" s="28">
        <v>9783381105021</v>
      </c>
      <c r="E16" s="27" t="s">
        <v>3151</v>
      </c>
      <c r="F16" s="27" t="s">
        <v>3152</v>
      </c>
      <c r="G16" s="27" t="s">
        <v>3153</v>
      </c>
      <c r="H16" s="27" t="s">
        <v>3018</v>
      </c>
      <c r="I16" s="27" t="s">
        <v>535</v>
      </c>
      <c r="J16" s="27">
        <v>1</v>
      </c>
      <c r="K16" s="27" t="s">
        <v>52</v>
      </c>
      <c r="L16" s="27">
        <v>2023</v>
      </c>
      <c r="M16" s="30"/>
      <c r="N16" s="16">
        <v>45173</v>
      </c>
      <c r="O16" s="13" t="s">
        <v>87</v>
      </c>
      <c r="P16" s="13" t="s">
        <v>3018</v>
      </c>
      <c r="Q16" s="27" t="s">
        <v>54</v>
      </c>
      <c r="R16" s="31">
        <v>68</v>
      </c>
      <c r="S16" s="31">
        <v>204</v>
      </c>
      <c r="T16" s="27" t="s">
        <v>3018</v>
      </c>
      <c r="U16" s="27" t="s">
        <v>3018</v>
      </c>
      <c r="V16" s="27" t="s">
        <v>3154</v>
      </c>
    </row>
    <row r="17" spans="2:22" x14ac:dyDescent="0.4">
      <c r="B17" s="27" t="s">
        <v>3253</v>
      </c>
      <c r="C17" s="27" t="s">
        <v>3254</v>
      </c>
      <c r="D17" s="28">
        <v>9783823395188</v>
      </c>
      <c r="E17" s="27" t="s">
        <v>3256</v>
      </c>
      <c r="F17" s="27" t="s">
        <v>3257</v>
      </c>
      <c r="G17" s="27" t="s">
        <v>3258</v>
      </c>
      <c r="H17" s="27" t="s">
        <v>3018</v>
      </c>
      <c r="I17" s="27" t="s">
        <v>3259</v>
      </c>
      <c r="J17" s="27">
        <v>1</v>
      </c>
      <c r="K17" s="27" t="s">
        <v>52</v>
      </c>
      <c r="L17" s="27">
        <v>2022</v>
      </c>
      <c r="M17" s="30">
        <v>44851</v>
      </c>
      <c r="N17" s="16"/>
      <c r="O17" s="13" t="s">
        <v>703</v>
      </c>
      <c r="P17" s="13" t="s">
        <v>3260</v>
      </c>
      <c r="Q17" s="27" t="s">
        <v>54</v>
      </c>
      <c r="R17" s="31">
        <v>78</v>
      </c>
      <c r="S17" s="31">
        <v>0</v>
      </c>
      <c r="T17" s="27" t="s">
        <v>44</v>
      </c>
      <c r="U17" s="27" t="s">
        <v>55</v>
      </c>
      <c r="V17" s="27" t="s">
        <v>3261</v>
      </c>
    </row>
    <row r="18" spans="2:22" x14ac:dyDescent="0.4">
      <c r="B18" s="27" t="s">
        <v>3370</v>
      </c>
      <c r="C18" s="27" t="s">
        <v>3371</v>
      </c>
      <c r="D18" s="28">
        <v>9783823395799</v>
      </c>
      <c r="E18" s="27" t="s">
        <v>3372</v>
      </c>
      <c r="F18" s="27" t="s">
        <v>3373</v>
      </c>
      <c r="G18" s="27" t="s">
        <v>3374</v>
      </c>
      <c r="H18" s="27" t="s">
        <v>766</v>
      </c>
      <c r="I18" s="27" t="s">
        <v>3018</v>
      </c>
      <c r="J18" s="27">
        <v>1</v>
      </c>
      <c r="K18" s="27" t="s">
        <v>52</v>
      </c>
      <c r="L18" s="27">
        <v>2023</v>
      </c>
      <c r="M18" s="30"/>
      <c r="N18" s="16">
        <v>45257</v>
      </c>
      <c r="O18" s="13" t="s">
        <v>176</v>
      </c>
      <c r="P18" s="13" t="s">
        <v>3018</v>
      </c>
      <c r="Q18" s="27" t="s">
        <v>54</v>
      </c>
      <c r="R18" s="31">
        <v>26.99</v>
      </c>
      <c r="S18" s="31">
        <v>399</v>
      </c>
      <c r="T18" s="27" t="s">
        <v>3018</v>
      </c>
      <c r="U18" s="27" t="s">
        <v>3018</v>
      </c>
      <c r="V18" s="27" t="s">
        <v>3375</v>
      </c>
    </row>
    <row r="19" spans="2:22" x14ac:dyDescent="0.4">
      <c r="B19" s="27" t="s">
        <v>3413</v>
      </c>
      <c r="C19" s="27" t="s">
        <v>3414</v>
      </c>
      <c r="D19" s="28">
        <v>9783381102822</v>
      </c>
      <c r="E19" s="27" t="s">
        <v>3416</v>
      </c>
      <c r="F19" s="27" t="s">
        <v>3417</v>
      </c>
      <c r="G19" s="27" t="s">
        <v>3018</v>
      </c>
      <c r="H19" s="27" t="s">
        <v>3418</v>
      </c>
      <c r="I19" s="27" t="s">
        <v>3018</v>
      </c>
      <c r="J19" s="27">
        <v>1</v>
      </c>
      <c r="K19" s="27" t="s">
        <v>52</v>
      </c>
      <c r="L19" s="27">
        <v>2023</v>
      </c>
      <c r="M19" s="30"/>
      <c r="N19" s="16">
        <v>45243</v>
      </c>
      <c r="O19" s="13" t="s">
        <v>1516</v>
      </c>
      <c r="P19" s="13" t="s">
        <v>3419</v>
      </c>
      <c r="Q19" s="27" t="s">
        <v>54</v>
      </c>
      <c r="R19" s="31">
        <v>59.9</v>
      </c>
      <c r="S19" s="31">
        <v>139</v>
      </c>
      <c r="T19" s="32" t="s">
        <v>3018</v>
      </c>
      <c r="U19" s="33" t="s">
        <v>3018</v>
      </c>
      <c r="V19" s="27" t="s">
        <v>3420</v>
      </c>
    </row>
    <row r="20" spans="2:22" x14ac:dyDescent="0.4">
      <c r="B20" s="27" t="s">
        <v>3155</v>
      </c>
      <c r="C20" s="27" t="s">
        <v>3156</v>
      </c>
      <c r="D20" s="28">
        <v>9783823396222</v>
      </c>
      <c r="E20" s="27" t="s">
        <v>3158</v>
      </c>
      <c r="F20" s="27" t="s">
        <v>3159</v>
      </c>
      <c r="G20" s="27" t="s">
        <v>3160</v>
      </c>
      <c r="H20" s="27" t="s">
        <v>3161</v>
      </c>
      <c r="I20" s="27" t="s">
        <v>3018</v>
      </c>
      <c r="J20" s="27">
        <v>1</v>
      </c>
      <c r="K20" s="27" t="s">
        <v>52</v>
      </c>
      <c r="L20" s="27">
        <v>2023</v>
      </c>
      <c r="M20" s="30">
        <v>45096</v>
      </c>
      <c r="N20" s="16"/>
      <c r="O20" s="13" t="s">
        <v>53</v>
      </c>
      <c r="P20" s="13" t="s">
        <v>3090</v>
      </c>
      <c r="Q20" s="27" t="s">
        <v>54</v>
      </c>
      <c r="R20" s="31">
        <v>118</v>
      </c>
      <c r="S20" s="31">
        <v>295</v>
      </c>
      <c r="T20" s="27" t="s">
        <v>3018</v>
      </c>
      <c r="U20" s="27" t="s">
        <v>3018</v>
      </c>
      <c r="V20" s="27" t="s">
        <v>3162</v>
      </c>
    </row>
    <row r="21" spans="2:22" x14ac:dyDescent="0.4">
      <c r="B21" s="27" t="s">
        <v>3032</v>
      </c>
      <c r="C21" s="27" t="s">
        <v>3033</v>
      </c>
      <c r="D21" s="28">
        <v>9783823395959</v>
      </c>
      <c r="E21" s="27" t="s">
        <v>3035</v>
      </c>
      <c r="F21" s="27" t="s">
        <v>3036</v>
      </c>
      <c r="G21" s="27" t="s">
        <v>3018</v>
      </c>
      <c r="H21" s="27" t="s">
        <v>3018</v>
      </c>
      <c r="I21" s="27" t="s">
        <v>3037</v>
      </c>
      <c r="J21" s="27">
        <v>1</v>
      </c>
      <c r="K21" s="27" t="s">
        <v>52</v>
      </c>
      <c r="L21" s="27">
        <v>2022</v>
      </c>
      <c r="M21" s="30">
        <v>44893</v>
      </c>
      <c r="N21" s="16"/>
      <c r="O21" s="13" t="s">
        <v>87</v>
      </c>
      <c r="P21" s="13" t="s">
        <v>3018</v>
      </c>
      <c r="Q21" s="27" t="s">
        <v>54</v>
      </c>
      <c r="R21" s="31">
        <v>54</v>
      </c>
      <c r="S21" s="31">
        <v>119</v>
      </c>
      <c r="T21" s="27" t="s">
        <v>3018</v>
      </c>
      <c r="U21" s="27" t="s">
        <v>3018</v>
      </c>
      <c r="V21" s="27" t="s">
        <v>3038</v>
      </c>
    </row>
    <row r="22" spans="2:22" x14ac:dyDescent="0.4">
      <c r="B22" s="27" t="s">
        <v>3270</v>
      </c>
      <c r="C22" s="27" t="s">
        <v>3271</v>
      </c>
      <c r="D22" s="28">
        <v>9783381102723</v>
      </c>
      <c r="E22" s="27" t="s">
        <v>3273</v>
      </c>
      <c r="F22" s="27" t="s">
        <v>3274</v>
      </c>
      <c r="G22" s="27" t="s">
        <v>3275</v>
      </c>
      <c r="H22" s="27" t="s">
        <v>3276</v>
      </c>
      <c r="I22" s="27" t="s">
        <v>3018</v>
      </c>
      <c r="J22" s="27">
        <v>1</v>
      </c>
      <c r="K22" s="27" t="s">
        <v>52</v>
      </c>
      <c r="L22" s="27">
        <v>2023</v>
      </c>
      <c r="M22" s="30"/>
      <c r="N22" s="16">
        <v>45194</v>
      </c>
      <c r="O22" s="13" t="s">
        <v>725</v>
      </c>
      <c r="P22" s="13" t="s">
        <v>3277</v>
      </c>
      <c r="Q22" s="27" t="s">
        <v>54</v>
      </c>
      <c r="R22" s="31">
        <v>88</v>
      </c>
      <c r="S22" s="31">
        <v>176</v>
      </c>
      <c r="T22" s="27" t="s">
        <v>3018</v>
      </c>
      <c r="U22" s="27" t="s">
        <v>3018</v>
      </c>
      <c r="V22" s="27" t="s">
        <v>3278</v>
      </c>
    </row>
    <row r="23" spans="2:22" x14ac:dyDescent="0.4">
      <c r="B23" s="27" t="s">
        <v>3376</v>
      </c>
      <c r="C23" s="27" t="s">
        <v>3377</v>
      </c>
      <c r="D23" s="28">
        <v>9783823395805</v>
      </c>
      <c r="E23" s="27" t="s">
        <v>3379</v>
      </c>
      <c r="F23" s="27" t="s">
        <v>3380</v>
      </c>
      <c r="G23" s="27" t="s">
        <v>3381</v>
      </c>
      <c r="H23" s="27" t="s">
        <v>3382</v>
      </c>
      <c r="I23" s="27" t="s">
        <v>3018</v>
      </c>
      <c r="J23" s="27">
        <v>4</v>
      </c>
      <c r="K23" s="27" t="s">
        <v>3383</v>
      </c>
      <c r="L23" s="27">
        <v>2023</v>
      </c>
      <c r="M23" s="30"/>
      <c r="N23" s="16">
        <v>45173</v>
      </c>
      <c r="O23" s="13" t="s">
        <v>176</v>
      </c>
      <c r="P23" s="13" t="s">
        <v>3018</v>
      </c>
      <c r="Q23" s="27" t="s">
        <v>54</v>
      </c>
      <c r="R23" s="31">
        <v>24.9</v>
      </c>
      <c r="S23" s="31">
        <v>399</v>
      </c>
      <c r="T23" s="32" t="s">
        <v>3018</v>
      </c>
      <c r="U23" s="33" t="s">
        <v>3018</v>
      </c>
      <c r="V23" s="27" t="s">
        <v>3384</v>
      </c>
    </row>
    <row r="24" spans="2:22" x14ac:dyDescent="0.4">
      <c r="B24" s="27" t="s">
        <v>3163</v>
      </c>
      <c r="C24" s="27" t="s">
        <v>3164</v>
      </c>
      <c r="D24" s="28">
        <v>9783823395935</v>
      </c>
      <c r="E24" s="27" t="s">
        <v>3166</v>
      </c>
      <c r="F24" s="27" t="s">
        <v>3167</v>
      </c>
      <c r="G24" s="27" t="s">
        <v>3168</v>
      </c>
      <c r="H24" s="27" t="s">
        <v>3018</v>
      </c>
      <c r="I24" s="27" t="s">
        <v>3169</v>
      </c>
      <c r="J24" s="27">
        <v>1</v>
      </c>
      <c r="K24" s="27" t="s">
        <v>52</v>
      </c>
      <c r="L24" s="27">
        <v>2022</v>
      </c>
      <c r="M24" s="30">
        <v>44893</v>
      </c>
      <c r="N24" s="16">
        <v>44893</v>
      </c>
      <c r="O24" s="13" t="s">
        <v>604</v>
      </c>
      <c r="P24" s="13" t="s">
        <v>3170</v>
      </c>
      <c r="Q24" s="27" t="s">
        <v>54</v>
      </c>
      <c r="R24" s="31">
        <v>78</v>
      </c>
      <c r="S24" s="31">
        <v>119</v>
      </c>
      <c r="T24" s="27" t="s">
        <v>3018</v>
      </c>
      <c r="U24" s="27" t="s">
        <v>3018</v>
      </c>
      <c r="V24" s="27" t="s">
        <v>3171</v>
      </c>
    </row>
    <row r="25" spans="2:22" x14ac:dyDescent="0.4">
      <c r="B25" s="27" t="s">
        <v>3172</v>
      </c>
      <c r="C25" s="27" t="s">
        <v>3173</v>
      </c>
      <c r="D25" s="28">
        <v>9783823396239</v>
      </c>
      <c r="E25" s="27" t="s">
        <v>3175</v>
      </c>
      <c r="F25" s="27" t="s">
        <v>3176</v>
      </c>
      <c r="G25" s="27" t="s">
        <v>3177</v>
      </c>
      <c r="H25" s="27" t="s">
        <v>3178</v>
      </c>
      <c r="I25" s="27" t="s">
        <v>3018</v>
      </c>
      <c r="J25" s="27">
        <v>1</v>
      </c>
      <c r="K25" s="27" t="s">
        <v>52</v>
      </c>
      <c r="L25" s="27">
        <v>2023</v>
      </c>
      <c r="M25" s="30">
        <v>45096</v>
      </c>
      <c r="N25" s="23"/>
      <c r="O25" s="13" t="s">
        <v>604</v>
      </c>
      <c r="P25" s="13" t="s">
        <v>3179</v>
      </c>
      <c r="Q25" s="27" t="s">
        <v>54</v>
      </c>
      <c r="R25" s="31">
        <v>78</v>
      </c>
      <c r="S25" s="31">
        <v>234</v>
      </c>
      <c r="T25" s="32" t="s">
        <v>44</v>
      </c>
      <c r="U25" s="33" t="s">
        <v>410</v>
      </c>
      <c r="V25" s="27" t="s">
        <v>3180</v>
      </c>
    </row>
    <row r="26" spans="2:22" x14ac:dyDescent="0.4">
      <c r="B26" s="27" t="s">
        <v>3181</v>
      </c>
      <c r="C26" s="27" t="s">
        <v>3182</v>
      </c>
      <c r="D26" s="28">
        <v>9783823396185</v>
      </c>
      <c r="E26" s="27" t="s">
        <v>3184</v>
      </c>
      <c r="F26" s="27" t="s">
        <v>3185</v>
      </c>
      <c r="G26" s="27" t="s">
        <v>3186</v>
      </c>
      <c r="H26" s="27" t="s">
        <v>3187</v>
      </c>
      <c r="I26" s="27" t="s">
        <v>3018</v>
      </c>
      <c r="J26" s="27">
        <v>1</v>
      </c>
      <c r="K26" s="27" t="s">
        <v>52</v>
      </c>
      <c r="L26" s="27">
        <v>2023</v>
      </c>
      <c r="M26" s="30"/>
      <c r="N26" s="30">
        <v>45061</v>
      </c>
      <c r="O26" s="13" t="s">
        <v>87</v>
      </c>
      <c r="P26" s="13" t="s">
        <v>3018</v>
      </c>
      <c r="Q26" s="27" t="s">
        <v>54</v>
      </c>
      <c r="R26" s="31">
        <v>68</v>
      </c>
      <c r="S26" s="31">
        <v>204</v>
      </c>
      <c r="T26" s="32" t="s">
        <v>3018</v>
      </c>
      <c r="U26" s="33"/>
      <c r="V26" s="27" t="s">
        <v>3188</v>
      </c>
    </row>
    <row r="27" spans="2:22" x14ac:dyDescent="0.4">
      <c r="B27" s="27" t="s">
        <v>3189</v>
      </c>
      <c r="C27" s="27" t="s">
        <v>3190</v>
      </c>
      <c r="D27" s="28">
        <v>9783823395782</v>
      </c>
      <c r="E27" s="27" t="s">
        <v>3192</v>
      </c>
      <c r="F27" s="27" t="s">
        <v>3193</v>
      </c>
      <c r="G27" s="27" t="s">
        <v>3018</v>
      </c>
      <c r="H27" s="27" t="s">
        <v>3018</v>
      </c>
      <c r="I27" s="27" t="s">
        <v>482</v>
      </c>
      <c r="J27" s="27">
        <v>1</v>
      </c>
      <c r="K27" s="27" t="s">
        <v>52</v>
      </c>
      <c r="L27" s="27">
        <v>2024</v>
      </c>
      <c r="M27" s="30"/>
      <c r="N27" s="30">
        <v>45402</v>
      </c>
      <c r="O27" s="13" t="s">
        <v>604</v>
      </c>
      <c r="P27" s="13" t="s">
        <v>3194</v>
      </c>
      <c r="Q27" s="27" t="s">
        <v>54</v>
      </c>
      <c r="R27" s="31">
        <v>98</v>
      </c>
      <c r="S27" s="31">
        <v>299</v>
      </c>
      <c r="T27" s="27" t="s">
        <v>3018</v>
      </c>
      <c r="U27" s="27" t="s">
        <v>3018</v>
      </c>
      <c r="V27" s="27" t="s">
        <v>3195</v>
      </c>
    </row>
    <row r="28" spans="2:22" x14ac:dyDescent="0.4">
      <c r="B28" s="27" t="s">
        <v>3421</v>
      </c>
      <c r="C28" s="27" t="s">
        <v>3422</v>
      </c>
      <c r="D28" s="28">
        <v>9783823395843</v>
      </c>
      <c r="E28" s="27" t="s">
        <v>3424</v>
      </c>
      <c r="F28" s="27" t="s">
        <v>3425</v>
      </c>
      <c r="G28" s="27" t="s">
        <v>3018</v>
      </c>
      <c r="H28" s="27" t="s">
        <v>3018</v>
      </c>
      <c r="I28" s="27" t="s">
        <v>1385</v>
      </c>
      <c r="J28" s="27">
        <v>1</v>
      </c>
      <c r="K28" s="27" t="s">
        <v>52</v>
      </c>
      <c r="L28" s="27">
        <v>2022</v>
      </c>
      <c r="M28" s="30">
        <v>44851</v>
      </c>
      <c r="N28" s="30"/>
      <c r="O28" s="13" t="s">
        <v>1386</v>
      </c>
      <c r="P28" s="13" t="s">
        <v>3426</v>
      </c>
      <c r="Q28" s="27" t="s">
        <v>54</v>
      </c>
      <c r="R28" s="31">
        <v>98</v>
      </c>
      <c r="S28" s="31">
        <v>149</v>
      </c>
      <c r="T28" s="27" t="s">
        <v>3018</v>
      </c>
      <c r="U28" s="27" t="s">
        <v>3018</v>
      </c>
      <c r="V28" s="27" t="s">
        <v>3427</v>
      </c>
    </row>
    <row r="29" spans="2:22" x14ac:dyDescent="0.4">
      <c r="B29" s="27" t="s">
        <v>3196</v>
      </c>
      <c r="C29" s="27" t="s">
        <v>3197</v>
      </c>
      <c r="D29" s="28">
        <v>9783823395874</v>
      </c>
      <c r="E29" s="27" t="s">
        <v>3199</v>
      </c>
      <c r="F29" s="27" t="s">
        <v>3200</v>
      </c>
      <c r="G29" s="27" t="s">
        <v>3201</v>
      </c>
      <c r="H29" s="27" t="s">
        <v>3202</v>
      </c>
      <c r="I29" s="27" t="s">
        <v>3018</v>
      </c>
      <c r="J29" s="27">
        <v>1</v>
      </c>
      <c r="K29" s="27" t="s">
        <v>52</v>
      </c>
      <c r="L29" s="27">
        <v>2023</v>
      </c>
      <c r="M29" s="30">
        <v>44942</v>
      </c>
      <c r="N29" s="30"/>
      <c r="O29" s="13" t="s">
        <v>87</v>
      </c>
      <c r="P29" s="13" t="s">
        <v>3018</v>
      </c>
      <c r="Q29" s="27" t="s">
        <v>54</v>
      </c>
      <c r="R29" s="31">
        <v>78</v>
      </c>
      <c r="S29" s="31">
        <v>139</v>
      </c>
      <c r="T29" s="27" t="s">
        <v>3018</v>
      </c>
      <c r="U29" s="27" t="s">
        <v>3018</v>
      </c>
      <c r="V29" s="27" t="s">
        <v>3203</v>
      </c>
    </row>
    <row r="30" spans="2:22" x14ac:dyDescent="0.4">
      <c r="B30" s="27" t="s">
        <v>3428</v>
      </c>
      <c r="C30" s="27" t="s">
        <v>3429</v>
      </c>
      <c r="D30" s="28">
        <v>9783823396017</v>
      </c>
      <c r="E30" s="27" t="s">
        <v>3431</v>
      </c>
      <c r="F30" s="27" t="s">
        <v>3432</v>
      </c>
      <c r="G30" s="27" t="s">
        <v>3018</v>
      </c>
      <c r="H30" s="27" t="s">
        <v>3433</v>
      </c>
      <c r="I30" s="27" t="s">
        <v>3018</v>
      </c>
      <c r="J30" s="27">
        <v>1</v>
      </c>
      <c r="K30" s="27" t="s">
        <v>52</v>
      </c>
      <c r="L30" s="27">
        <v>2023</v>
      </c>
      <c r="M30" s="30">
        <v>45076</v>
      </c>
      <c r="N30" s="75"/>
      <c r="O30" s="13" t="s">
        <v>3434</v>
      </c>
      <c r="P30" s="13" t="s">
        <v>3435</v>
      </c>
      <c r="Q30" s="27" t="s">
        <v>54</v>
      </c>
      <c r="R30" s="31">
        <v>74</v>
      </c>
      <c r="S30" s="31">
        <v>139</v>
      </c>
      <c r="T30" s="27" t="s">
        <v>3018</v>
      </c>
      <c r="U30" s="27" t="s">
        <v>3018</v>
      </c>
      <c r="V30" s="27" t="s">
        <v>3436</v>
      </c>
    </row>
    <row r="31" spans="2:22" x14ac:dyDescent="0.4">
      <c r="B31" s="27" t="s">
        <v>3204</v>
      </c>
      <c r="C31" s="27" t="s">
        <v>3205</v>
      </c>
      <c r="D31" s="28">
        <v>9783381102426</v>
      </c>
      <c r="E31" s="27" t="s">
        <v>3207</v>
      </c>
      <c r="F31" s="27" t="s">
        <v>3208</v>
      </c>
      <c r="G31" s="27" t="s">
        <v>3209</v>
      </c>
      <c r="H31" s="27" t="s">
        <v>482</v>
      </c>
      <c r="I31" s="27" t="s">
        <v>3018</v>
      </c>
      <c r="J31" s="27">
        <v>1</v>
      </c>
      <c r="K31" s="27" t="s">
        <v>52</v>
      </c>
      <c r="L31" s="27">
        <v>2023</v>
      </c>
      <c r="M31" s="30"/>
      <c r="N31" s="16">
        <v>45173</v>
      </c>
      <c r="O31" s="13" t="s">
        <v>604</v>
      </c>
      <c r="P31" s="13" t="s">
        <v>3210</v>
      </c>
      <c r="Q31" s="27" t="s">
        <v>54</v>
      </c>
      <c r="R31" s="31">
        <v>118</v>
      </c>
      <c r="S31" s="31">
        <v>354</v>
      </c>
      <c r="T31" s="32" t="s">
        <v>3018</v>
      </c>
      <c r="U31" s="33" t="s">
        <v>3018</v>
      </c>
      <c r="V31" s="27" t="s">
        <v>3211</v>
      </c>
    </row>
    <row r="32" spans="2:22" x14ac:dyDescent="0.4">
      <c r="B32" s="27" t="s">
        <v>3437</v>
      </c>
      <c r="C32" s="27" t="s">
        <v>3438</v>
      </c>
      <c r="D32" s="28">
        <v>9783823392767</v>
      </c>
      <c r="E32" s="27" t="s">
        <v>3439</v>
      </c>
      <c r="F32" s="27" t="s">
        <v>3440</v>
      </c>
      <c r="G32" s="27" t="s">
        <v>3018</v>
      </c>
      <c r="H32" s="27" t="s">
        <v>3441</v>
      </c>
      <c r="I32" s="27" t="s">
        <v>3018</v>
      </c>
      <c r="J32" s="27">
        <v>1</v>
      </c>
      <c r="K32" s="27" t="s">
        <v>52</v>
      </c>
      <c r="L32" s="27">
        <v>2023</v>
      </c>
      <c r="M32" s="30"/>
      <c r="N32" s="16">
        <v>45173</v>
      </c>
      <c r="O32" s="13" t="s">
        <v>596</v>
      </c>
      <c r="P32" s="13" t="s">
        <v>3090</v>
      </c>
      <c r="Q32" s="27" t="s">
        <v>54</v>
      </c>
      <c r="R32" s="31">
        <v>16.899999999999999</v>
      </c>
      <c r="S32" s="31">
        <v>199</v>
      </c>
      <c r="T32" s="32" t="s">
        <v>3018</v>
      </c>
      <c r="U32" s="33" t="s">
        <v>3018</v>
      </c>
      <c r="V32" s="27" t="s">
        <v>3442</v>
      </c>
    </row>
    <row r="33" spans="2:22" x14ac:dyDescent="0.4">
      <c r="B33" s="27" t="s">
        <v>3443</v>
      </c>
      <c r="C33" s="27" t="s">
        <v>3444</v>
      </c>
      <c r="D33" s="28">
        <v>9783823395812</v>
      </c>
      <c r="E33" s="27" t="s">
        <v>3446</v>
      </c>
      <c r="F33" s="27" t="s">
        <v>3447</v>
      </c>
      <c r="G33" s="27" t="s">
        <v>3448</v>
      </c>
      <c r="H33" s="27" t="s">
        <v>3018</v>
      </c>
      <c r="I33" s="27" t="s">
        <v>3449</v>
      </c>
      <c r="J33" s="27">
        <v>1</v>
      </c>
      <c r="K33" s="27" t="s">
        <v>52</v>
      </c>
      <c r="L33" s="27">
        <v>2022</v>
      </c>
      <c r="M33" s="30">
        <v>44830</v>
      </c>
      <c r="N33" s="16"/>
      <c r="O33" s="13" t="s">
        <v>3450</v>
      </c>
      <c r="P33" s="13" t="s">
        <v>3090</v>
      </c>
      <c r="Q33" s="27" t="s">
        <v>54</v>
      </c>
      <c r="R33" s="31">
        <v>78</v>
      </c>
      <c r="S33" s="31">
        <v>119</v>
      </c>
      <c r="T33" s="27" t="s">
        <v>3018</v>
      </c>
      <c r="U33" s="27" t="s">
        <v>3018</v>
      </c>
      <c r="V33" s="27" t="s">
        <v>3451</v>
      </c>
    </row>
    <row r="34" spans="2:22" x14ac:dyDescent="0.4">
      <c r="B34" s="27" t="s">
        <v>3046</v>
      </c>
      <c r="C34" s="27" t="s">
        <v>3047</v>
      </c>
      <c r="D34" s="28">
        <v>9783823395966</v>
      </c>
      <c r="E34" s="27" t="s">
        <v>3049</v>
      </c>
      <c r="F34" s="27" t="s">
        <v>3050</v>
      </c>
      <c r="G34" s="27" t="s">
        <v>3051</v>
      </c>
      <c r="H34" s="27" t="s">
        <v>3052</v>
      </c>
      <c r="I34" s="27" t="s">
        <v>3018</v>
      </c>
      <c r="J34" s="27">
        <v>1</v>
      </c>
      <c r="K34" s="27" t="s">
        <v>52</v>
      </c>
      <c r="L34" s="27">
        <v>2023</v>
      </c>
      <c r="M34" s="30"/>
      <c r="N34" s="16">
        <v>45152</v>
      </c>
      <c r="O34" s="13" t="s">
        <v>87</v>
      </c>
      <c r="P34" s="13" t="s">
        <v>3018</v>
      </c>
      <c r="Q34" s="27" t="s">
        <v>54</v>
      </c>
      <c r="R34" s="31">
        <v>64</v>
      </c>
      <c r="S34" s="31">
        <v>192</v>
      </c>
      <c r="T34" s="27" t="s">
        <v>3018</v>
      </c>
      <c r="U34" s="27" t="s">
        <v>3018</v>
      </c>
      <c r="V34" s="27" t="s">
        <v>3053</v>
      </c>
    </row>
    <row r="35" spans="2:22" x14ac:dyDescent="0.4">
      <c r="B35" s="27" t="s">
        <v>3311</v>
      </c>
      <c r="C35" s="27" t="s">
        <v>3312</v>
      </c>
      <c r="D35" s="28">
        <v>9783823396147</v>
      </c>
      <c r="E35" s="27" t="s">
        <v>3314</v>
      </c>
      <c r="F35" s="27" t="s">
        <v>3315</v>
      </c>
      <c r="G35" s="27" t="s">
        <v>3316</v>
      </c>
      <c r="H35" s="27" t="s">
        <v>3317</v>
      </c>
      <c r="I35" s="27" t="s">
        <v>3018</v>
      </c>
      <c r="J35" s="27">
        <v>1</v>
      </c>
      <c r="K35" s="27" t="s">
        <v>52</v>
      </c>
      <c r="L35" s="27">
        <v>2023</v>
      </c>
      <c r="M35" s="30"/>
      <c r="N35" s="23">
        <v>45138</v>
      </c>
      <c r="O35" s="20" t="s">
        <v>703</v>
      </c>
      <c r="P35" s="20" t="s">
        <v>3318</v>
      </c>
      <c r="Q35" s="27" t="s">
        <v>54</v>
      </c>
      <c r="R35" s="31">
        <v>78</v>
      </c>
      <c r="S35" s="31">
        <v>139</v>
      </c>
      <c r="T35" s="32" t="s">
        <v>3018</v>
      </c>
      <c r="U35" s="33" t="s">
        <v>3018</v>
      </c>
      <c r="V35" s="27" t="s">
        <v>3319</v>
      </c>
    </row>
    <row r="36" spans="2:22" x14ac:dyDescent="0.4">
      <c r="B36" s="13" t="s">
        <v>3054</v>
      </c>
      <c r="C36" s="13" t="s">
        <v>3055</v>
      </c>
      <c r="D36" s="14">
        <v>9783823395713</v>
      </c>
      <c r="E36" s="27" t="s">
        <v>3057</v>
      </c>
      <c r="F36" s="13" t="s">
        <v>3058</v>
      </c>
      <c r="G36" s="13" t="s">
        <v>3059</v>
      </c>
      <c r="H36" s="13" t="s">
        <v>3060</v>
      </c>
      <c r="I36" s="13" t="s">
        <v>3018</v>
      </c>
      <c r="J36" s="13">
        <v>1</v>
      </c>
      <c r="K36" s="13" t="s">
        <v>52</v>
      </c>
      <c r="L36" s="13">
        <v>2023</v>
      </c>
      <c r="M36" s="16"/>
      <c r="N36" s="16">
        <v>45243</v>
      </c>
      <c r="O36" s="13" t="s">
        <v>596</v>
      </c>
      <c r="P36" s="13" t="s">
        <v>3061</v>
      </c>
      <c r="Q36" s="13" t="s">
        <v>54</v>
      </c>
      <c r="R36" s="17">
        <v>14.9</v>
      </c>
      <c r="S36" s="17">
        <v>199</v>
      </c>
      <c r="T36" s="18" t="s">
        <v>3018</v>
      </c>
      <c r="U36" s="19" t="s">
        <v>3018</v>
      </c>
      <c r="V36" s="13" t="s">
        <v>3062</v>
      </c>
    </row>
    <row r="37" spans="2:22" x14ac:dyDescent="0.4">
      <c r="B37" s="13" t="s">
        <v>3452</v>
      </c>
      <c r="C37" s="13" t="s">
        <v>3453</v>
      </c>
      <c r="D37" s="14">
        <v>9783823395744</v>
      </c>
      <c r="E37" s="27" t="s">
        <v>3455</v>
      </c>
      <c r="F37" s="85" t="s">
        <v>3456</v>
      </c>
      <c r="G37" s="13" t="s">
        <v>3457</v>
      </c>
      <c r="H37" s="13" t="s">
        <v>3458</v>
      </c>
      <c r="I37" s="13" t="s">
        <v>3018</v>
      </c>
      <c r="J37" s="13">
        <v>1</v>
      </c>
      <c r="K37" s="13" t="s">
        <v>52</v>
      </c>
      <c r="L37" s="13">
        <v>2023</v>
      </c>
      <c r="M37" s="16"/>
      <c r="N37" s="16">
        <v>45271</v>
      </c>
      <c r="O37" s="13" t="s">
        <v>1394</v>
      </c>
      <c r="P37" s="13" t="s">
        <v>3459</v>
      </c>
      <c r="Q37" s="13" t="s">
        <v>54</v>
      </c>
      <c r="R37" s="17">
        <v>88</v>
      </c>
      <c r="S37" s="17">
        <v>139</v>
      </c>
      <c r="T37" s="13" t="s">
        <v>3018</v>
      </c>
      <c r="U37" s="13" t="s">
        <v>3018</v>
      </c>
      <c r="V37" s="13" t="s">
        <v>3460</v>
      </c>
    </row>
    <row r="38" spans="2:22" x14ac:dyDescent="0.4">
      <c r="B38" s="13" t="s">
        <v>3320</v>
      </c>
      <c r="C38" s="13" t="s">
        <v>3321</v>
      </c>
      <c r="D38" s="14">
        <v>9783823396024</v>
      </c>
      <c r="E38" s="27" t="s">
        <v>3323</v>
      </c>
      <c r="F38" s="13" t="s">
        <v>3324</v>
      </c>
      <c r="G38" s="13" t="s">
        <v>3325</v>
      </c>
      <c r="H38" s="13" t="s">
        <v>3018</v>
      </c>
      <c r="I38" s="13" t="s">
        <v>3326</v>
      </c>
      <c r="J38" s="13">
        <v>1</v>
      </c>
      <c r="K38" s="13" t="s">
        <v>52</v>
      </c>
      <c r="L38" s="13">
        <v>2023</v>
      </c>
      <c r="M38" s="16">
        <v>45076</v>
      </c>
      <c r="N38" s="16"/>
      <c r="O38" s="13" t="s">
        <v>767</v>
      </c>
      <c r="P38" s="13" t="s">
        <v>3327</v>
      </c>
      <c r="Q38" s="13" t="s">
        <v>54</v>
      </c>
      <c r="R38" s="17">
        <v>88</v>
      </c>
      <c r="S38" s="17">
        <v>139</v>
      </c>
      <c r="T38" s="18" t="s">
        <v>3018</v>
      </c>
      <c r="U38" s="19" t="s">
        <v>3018</v>
      </c>
      <c r="V38" s="13" t="s">
        <v>3328</v>
      </c>
    </row>
    <row r="39" spans="2:22" x14ac:dyDescent="0.4">
      <c r="B39" s="13" t="s">
        <v>3212</v>
      </c>
      <c r="C39" s="13" t="s">
        <v>3213</v>
      </c>
      <c r="D39" s="14">
        <v>9783823395881</v>
      </c>
      <c r="E39" s="27" t="s">
        <v>3215</v>
      </c>
      <c r="F39" s="13" t="s">
        <v>3216</v>
      </c>
      <c r="G39" s="13" t="s">
        <v>3217</v>
      </c>
      <c r="H39" s="13" t="s">
        <v>3018</v>
      </c>
      <c r="I39" s="13" t="s">
        <v>3218</v>
      </c>
      <c r="J39" s="13">
        <v>1</v>
      </c>
      <c r="K39" s="13" t="s">
        <v>52</v>
      </c>
      <c r="L39" s="13">
        <v>2023</v>
      </c>
      <c r="M39" s="16"/>
      <c r="N39" s="16">
        <v>45173</v>
      </c>
      <c r="O39" s="13" t="s">
        <v>604</v>
      </c>
      <c r="P39" s="13" t="s">
        <v>3219</v>
      </c>
      <c r="Q39" s="13" t="s">
        <v>54</v>
      </c>
      <c r="R39" s="17">
        <v>78</v>
      </c>
      <c r="S39" s="17">
        <v>234</v>
      </c>
      <c r="T39" s="18" t="s">
        <v>3018</v>
      </c>
      <c r="U39" s="19" t="s">
        <v>3018</v>
      </c>
      <c r="V39" s="13" t="s">
        <v>3220</v>
      </c>
    </row>
    <row r="40" spans="2:22" x14ac:dyDescent="0.4">
      <c r="B40" s="13" t="s">
        <v>3063</v>
      </c>
      <c r="C40" s="13" t="s">
        <v>3064</v>
      </c>
      <c r="D40" s="14">
        <v>9783823396048</v>
      </c>
      <c r="E40" s="27" t="s">
        <v>3066</v>
      </c>
      <c r="F40" s="13" t="s">
        <v>3067</v>
      </c>
      <c r="G40" s="13" t="s">
        <v>3068</v>
      </c>
      <c r="H40" s="13" t="s">
        <v>3018</v>
      </c>
      <c r="I40" s="13" t="s">
        <v>3069</v>
      </c>
      <c r="J40" s="13">
        <v>1</v>
      </c>
      <c r="K40" s="13" t="s">
        <v>52</v>
      </c>
      <c r="L40" s="13">
        <v>2023</v>
      </c>
      <c r="M40" s="16">
        <v>45040</v>
      </c>
      <c r="N40" s="16"/>
      <c r="O40" s="13" t="s">
        <v>3020</v>
      </c>
      <c r="P40" s="13" t="s">
        <v>3070</v>
      </c>
      <c r="Q40" s="13" t="s">
        <v>54</v>
      </c>
      <c r="R40" s="17">
        <v>78</v>
      </c>
      <c r="S40" s="17">
        <v>139</v>
      </c>
      <c r="T40" s="13" t="s">
        <v>3018</v>
      </c>
      <c r="U40" s="13" t="s">
        <v>3018</v>
      </c>
      <c r="V40" s="13" t="s">
        <v>3071</v>
      </c>
    </row>
    <row r="41" spans="2:22" x14ac:dyDescent="0.4">
      <c r="B41" s="13" t="s">
        <v>3329</v>
      </c>
      <c r="C41" s="13" t="s">
        <v>3330</v>
      </c>
      <c r="D41" s="14">
        <v>9783823396086</v>
      </c>
      <c r="E41" s="27" t="s">
        <v>3332</v>
      </c>
      <c r="F41" s="13" t="s">
        <v>3333</v>
      </c>
      <c r="G41" s="13" t="s">
        <v>3334</v>
      </c>
      <c r="H41" s="13" t="s">
        <v>3335</v>
      </c>
      <c r="I41" s="13" t="s">
        <v>3018</v>
      </c>
      <c r="J41" s="13">
        <v>1</v>
      </c>
      <c r="K41" s="13" t="s">
        <v>52</v>
      </c>
      <c r="L41" s="13">
        <v>2024</v>
      </c>
      <c r="M41" s="16"/>
      <c r="N41" s="16">
        <v>45337</v>
      </c>
      <c r="O41" s="13" t="s">
        <v>717</v>
      </c>
      <c r="P41" s="13" t="s">
        <v>3251</v>
      </c>
      <c r="Q41" s="13" t="s">
        <v>54</v>
      </c>
      <c r="R41" s="17">
        <v>118</v>
      </c>
      <c r="S41" s="17">
        <v>179</v>
      </c>
      <c r="T41" s="18" t="s">
        <v>3018</v>
      </c>
      <c r="U41" s="19" t="s">
        <v>3018</v>
      </c>
      <c r="V41" s="13" t="s">
        <v>3336</v>
      </c>
    </row>
    <row r="42" spans="2:22" x14ac:dyDescent="0.4">
      <c r="B42" s="13" t="s">
        <v>3337</v>
      </c>
      <c r="C42" s="13" t="s">
        <v>3338</v>
      </c>
      <c r="D42" s="14">
        <v>9783772057915</v>
      </c>
      <c r="E42" s="27" t="s">
        <v>3340</v>
      </c>
      <c r="F42" s="13" t="s">
        <v>3341</v>
      </c>
      <c r="G42" s="13" t="s">
        <v>3342</v>
      </c>
      <c r="H42" s="13" t="s">
        <v>3343</v>
      </c>
      <c r="I42" s="13" t="s">
        <v>3018</v>
      </c>
      <c r="J42" s="13">
        <v>1</v>
      </c>
      <c r="K42" s="13" t="s">
        <v>52</v>
      </c>
      <c r="L42" s="13">
        <v>2023</v>
      </c>
      <c r="M42" s="16"/>
      <c r="N42" s="16">
        <v>45194</v>
      </c>
      <c r="O42" s="13" t="s">
        <v>790</v>
      </c>
      <c r="P42" s="13" t="s">
        <v>3344</v>
      </c>
      <c r="Q42" s="13" t="s">
        <v>63</v>
      </c>
      <c r="R42" s="17">
        <v>98</v>
      </c>
      <c r="S42" s="17">
        <v>149</v>
      </c>
      <c r="T42" s="13" t="s">
        <v>3018</v>
      </c>
      <c r="U42" s="13" t="s">
        <v>3018</v>
      </c>
      <c r="V42" s="13" t="s">
        <v>3345</v>
      </c>
    </row>
    <row r="43" spans="2:22" x14ac:dyDescent="0.4">
      <c r="B43" s="13" t="s">
        <v>3221</v>
      </c>
      <c r="C43" s="13" t="s">
        <v>3222</v>
      </c>
      <c r="D43" s="14">
        <v>9783823395997</v>
      </c>
      <c r="E43" s="27" t="s">
        <v>3224</v>
      </c>
      <c r="F43" s="13" t="s">
        <v>3225</v>
      </c>
      <c r="G43" s="13" t="s">
        <v>3018</v>
      </c>
      <c r="H43" s="13" t="s">
        <v>3226</v>
      </c>
      <c r="I43" s="13" t="s">
        <v>3018</v>
      </c>
      <c r="J43" s="13">
        <v>1</v>
      </c>
      <c r="K43" s="13" t="s">
        <v>52</v>
      </c>
      <c r="L43" s="13">
        <v>2023</v>
      </c>
      <c r="M43" s="16"/>
      <c r="N43" s="16">
        <v>45166</v>
      </c>
      <c r="O43" s="13" t="s">
        <v>604</v>
      </c>
      <c r="P43" s="13" t="s">
        <v>3070</v>
      </c>
      <c r="Q43" s="13" t="s">
        <v>54</v>
      </c>
      <c r="R43" s="17">
        <v>68</v>
      </c>
      <c r="S43" s="17">
        <v>204</v>
      </c>
      <c r="T43" s="13" t="s">
        <v>3018</v>
      </c>
      <c r="U43" s="13" t="s">
        <v>3018</v>
      </c>
      <c r="V43" s="13" t="s">
        <v>3227</v>
      </c>
    </row>
    <row r="44" spans="2:22" x14ac:dyDescent="0.4">
      <c r="B44" s="13" t="s">
        <v>3072</v>
      </c>
      <c r="C44" s="13" t="s">
        <v>3073</v>
      </c>
      <c r="D44" s="14">
        <v>9783823395775</v>
      </c>
      <c r="E44" s="27" t="s">
        <v>3075</v>
      </c>
      <c r="F44" s="13" t="s">
        <v>3076</v>
      </c>
      <c r="G44" s="13" t="s">
        <v>319</v>
      </c>
      <c r="H44" s="13" t="s">
        <v>3077</v>
      </c>
      <c r="I44" s="13" t="s">
        <v>3018</v>
      </c>
      <c r="J44" s="13">
        <v>1</v>
      </c>
      <c r="K44" s="13" t="s">
        <v>52</v>
      </c>
      <c r="L44" s="13">
        <v>2022</v>
      </c>
      <c r="M44" s="16">
        <v>44830</v>
      </c>
      <c r="N44" s="16"/>
      <c r="O44" s="13" t="s">
        <v>87</v>
      </c>
      <c r="P44" s="13" t="s">
        <v>3018</v>
      </c>
      <c r="Q44" s="13" t="s">
        <v>54</v>
      </c>
      <c r="R44" s="17">
        <v>74</v>
      </c>
      <c r="S44" s="17">
        <v>119</v>
      </c>
      <c r="T44" s="13" t="s">
        <v>3018</v>
      </c>
      <c r="U44" s="13" t="s">
        <v>3018</v>
      </c>
      <c r="V44" s="13" t="s">
        <v>3078</v>
      </c>
    </row>
    <row r="45" spans="2:22" x14ac:dyDescent="0.4">
      <c r="B45" s="13" t="s">
        <v>3228</v>
      </c>
      <c r="C45" s="13" t="s">
        <v>3229</v>
      </c>
      <c r="D45" s="14">
        <v>9783823394099</v>
      </c>
      <c r="E45" s="27" t="s">
        <v>3231</v>
      </c>
      <c r="F45" s="13" t="s">
        <v>3232</v>
      </c>
      <c r="G45" s="13" t="s">
        <v>3233</v>
      </c>
      <c r="H45" s="13" t="s">
        <v>3234</v>
      </c>
      <c r="I45" s="13" t="s">
        <v>3018</v>
      </c>
      <c r="J45" s="13">
        <v>2</v>
      </c>
      <c r="K45" s="13" t="s">
        <v>3235</v>
      </c>
      <c r="L45" s="13">
        <v>2023</v>
      </c>
      <c r="M45" s="16"/>
      <c r="N45" s="23">
        <v>45173</v>
      </c>
      <c r="O45" s="20" t="s">
        <v>176</v>
      </c>
      <c r="P45" s="20" t="s">
        <v>3018</v>
      </c>
      <c r="Q45" s="20" t="s">
        <v>54</v>
      </c>
      <c r="R45" s="24">
        <v>24.9</v>
      </c>
      <c r="S45" s="24">
        <v>349</v>
      </c>
      <c r="T45" s="18" t="s">
        <v>3018</v>
      </c>
      <c r="U45" s="19" t="s">
        <v>3018</v>
      </c>
      <c r="V45" s="13" t="s">
        <v>3236</v>
      </c>
    </row>
    <row r="46" spans="2:22" x14ac:dyDescent="0.4">
      <c r="B46" s="13" t="s">
        <v>3399</v>
      </c>
      <c r="C46" s="13" t="s">
        <v>3805</v>
      </c>
      <c r="D46" s="14">
        <v>9783823394686</v>
      </c>
      <c r="E46" s="27" t="s">
        <v>3400</v>
      </c>
      <c r="F46" s="13" t="s">
        <v>3401</v>
      </c>
      <c r="G46" s="13" t="s">
        <v>311</v>
      </c>
      <c r="H46" s="13" t="s">
        <v>3402</v>
      </c>
      <c r="I46" s="13" t="s">
        <v>3018</v>
      </c>
      <c r="J46" s="13">
        <v>1</v>
      </c>
      <c r="K46" s="13" t="s">
        <v>52</v>
      </c>
      <c r="L46" s="13">
        <v>2023</v>
      </c>
      <c r="M46" s="16"/>
      <c r="N46" s="30">
        <v>45194</v>
      </c>
      <c r="O46" s="27" t="s">
        <v>176</v>
      </c>
      <c r="P46" s="27" t="s">
        <v>3018</v>
      </c>
      <c r="Q46" s="27" t="s">
        <v>54</v>
      </c>
      <c r="R46" s="31">
        <v>29.99</v>
      </c>
      <c r="S46" s="31">
        <v>399</v>
      </c>
      <c r="T46" s="13" t="s">
        <v>3018</v>
      </c>
      <c r="U46" s="13" t="s">
        <v>3018</v>
      </c>
      <c r="V46" s="13" t="s">
        <v>3806</v>
      </c>
    </row>
    <row r="47" spans="2:22" x14ac:dyDescent="0.4">
      <c r="B47" s="13" t="s">
        <v>3354</v>
      </c>
      <c r="C47" s="13" t="s">
        <v>3355</v>
      </c>
      <c r="D47" s="14">
        <v>9783823394976</v>
      </c>
      <c r="E47" s="27" t="s">
        <v>3357</v>
      </c>
      <c r="F47" s="13" t="s">
        <v>3358</v>
      </c>
      <c r="G47" s="13" t="s">
        <v>3018</v>
      </c>
      <c r="H47" s="13" t="s">
        <v>3359</v>
      </c>
      <c r="I47" s="13" t="s">
        <v>3018</v>
      </c>
      <c r="J47" s="13">
        <v>1</v>
      </c>
      <c r="K47" s="13" t="s">
        <v>52</v>
      </c>
      <c r="L47" s="13">
        <v>2023</v>
      </c>
      <c r="M47" s="16"/>
      <c r="N47" s="30">
        <v>45096</v>
      </c>
      <c r="O47" s="27" t="s">
        <v>596</v>
      </c>
      <c r="P47" s="27" t="s">
        <v>3360</v>
      </c>
      <c r="Q47" s="27" t="s">
        <v>54</v>
      </c>
      <c r="R47" s="31">
        <v>12.9</v>
      </c>
      <c r="S47" s="31">
        <v>199</v>
      </c>
      <c r="T47" s="13" t="s">
        <v>3018</v>
      </c>
      <c r="U47" s="13" t="s">
        <v>3018</v>
      </c>
      <c r="V47" s="13" t="s">
        <v>3361</v>
      </c>
    </row>
    <row r="48" spans="2:22" x14ac:dyDescent="0.4">
      <c r="B48" s="13" t="s">
        <v>3079</v>
      </c>
      <c r="C48" s="13" t="s">
        <v>3080</v>
      </c>
      <c r="D48" s="14">
        <v>9783823396118</v>
      </c>
      <c r="E48" s="27" t="s">
        <v>3082</v>
      </c>
      <c r="F48" s="13" t="s">
        <v>3083</v>
      </c>
      <c r="G48" s="13" t="s">
        <v>3084</v>
      </c>
      <c r="H48" s="13" t="s">
        <v>3085</v>
      </c>
      <c r="I48" s="13" t="s">
        <v>3018</v>
      </c>
      <c r="J48" s="13">
        <v>1</v>
      </c>
      <c r="K48" s="13" t="s">
        <v>52</v>
      </c>
      <c r="L48" s="13">
        <v>2023</v>
      </c>
      <c r="M48" s="16"/>
      <c r="N48" s="30">
        <v>45215</v>
      </c>
      <c r="O48" s="27" t="s">
        <v>176</v>
      </c>
      <c r="P48" s="27" t="s">
        <v>3018</v>
      </c>
      <c r="Q48" s="27" t="s">
        <v>54</v>
      </c>
      <c r="R48" s="31">
        <v>24.9</v>
      </c>
      <c r="S48" s="31">
        <v>399</v>
      </c>
      <c r="T48" s="18" t="s">
        <v>3018</v>
      </c>
      <c r="U48" s="19" t="s">
        <v>3018</v>
      </c>
      <c r="V48" s="13" t="s">
        <v>3086</v>
      </c>
    </row>
    <row r="49" spans="2:22" x14ac:dyDescent="0.4">
      <c r="B49" s="13" t="s">
        <v>3461</v>
      </c>
      <c r="C49" s="13" t="s">
        <v>3462</v>
      </c>
      <c r="D49" s="14">
        <v>9783823396154</v>
      </c>
      <c r="E49" s="27" t="s">
        <v>3464</v>
      </c>
      <c r="F49" s="13" t="s">
        <v>3465</v>
      </c>
      <c r="G49" s="13" t="s">
        <v>3466</v>
      </c>
      <c r="H49" s="13" t="s">
        <v>3467</v>
      </c>
      <c r="I49" s="13" t="s">
        <v>3018</v>
      </c>
      <c r="J49" s="13">
        <v>1</v>
      </c>
      <c r="K49" s="13" t="s">
        <v>52</v>
      </c>
      <c r="L49" s="13">
        <v>2023</v>
      </c>
      <c r="M49" s="16">
        <v>45076</v>
      </c>
      <c r="N49" s="30"/>
      <c r="O49" s="27" t="s">
        <v>703</v>
      </c>
      <c r="P49" s="27" t="s">
        <v>3018</v>
      </c>
      <c r="Q49" s="27" t="s">
        <v>54</v>
      </c>
      <c r="R49" s="31">
        <v>58</v>
      </c>
      <c r="S49" s="31">
        <v>139</v>
      </c>
      <c r="T49" s="18" t="s">
        <v>3018</v>
      </c>
      <c r="U49" s="19" t="s">
        <v>3018</v>
      </c>
      <c r="V49" s="13" t="s">
        <v>3468</v>
      </c>
    </row>
    <row r="50" spans="2:22" x14ac:dyDescent="0.4">
      <c r="B50" s="13" t="s">
        <v>3237</v>
      </c>
      <c r="C50" s="13" t="s">
        <v>3238</v>
      </c>
      <c r="D50" s="14">
        <v>9783381103522</v>
      </c>
      <c r="E50" s="27" t="s">
        <v>3240</v>
      </c>
      <c r="F50" s="13" t="s">
        <v>3241</v>
      </c>
      <c r="G50" s="13" t="s">
        <v>3242</v>
      </c>
      <c r="H50" s="13" t="s">
        <v>3243</v>
      </c>
      <c r="I50" s="13" t="s">
        <v>3018</v>
      </c>
      <c r="J50" s="13">
        <v>1</v>
      </c>
      <c r="K50" s="13" t="s">
        <v>52</v>
      </c>
      <c r="L50" s="13">
        <v>2023</v>
      </c>
      <c r="M50" s="16">
        <v>45076</v>
      </c>
      <c r="N50" s="30"/>
      <c r="O50" s="27" t="s">
        <v>87</v>
      </c>
      <c r="P50" s="27" t="s">
        <v>3018</v>
      </c>
      <c r="Q50" s="27" t="s">
        <v>54</v>
      </c>
      <c r="R50" s="31">
        <v>89</v>
      </c>
      <c r="S50" s="31">
        <v>267</v>
      </c>
      <c r="T50" s="18" t="s">
        <v>3018</v>
      </c>
      <c r="U50" s="19" t="s">
        <v>3018</v>
      </c>
      <c r="V50" s="13" t="s">
        <v>3244</v>
      </c>
    </row>
    <row r="51" spans="2:22" x14ac:dyDescent="0.4">
      <c r="B51" s="13" t="s">
        <v>3362</v>
      </c>
      <c r="C51" s="13" t="s">
        <v>3363</v>
      </c>
      <c r="D51" s="14">
        <v>9783823396123</v>
      </c>
      <c r="E51" s="27" t="s">
        <v>3365</v>
      </c>
      <c r="F51" s="13" t="s">
        <v>3366</v>
      </c>
      <c r="G51" s="13" t="s">
        <v>3018</v>
      </c>
      <c r="H51" s="13" t="s">
        <v>3018</v>
      </c>
      <c r="I51" s="13" t="s">
        <v>3367</v>
      </c>
      <c r="J51" s="13">
        <v>1</v>
      </c>
      <c r="K51" s="13" t="s">
        <v>52</v>
      </c>
      <c r="L51" s="13">
        <v>2023</v>
      </c>
      <c r="M51" s="16"/>
      <c r="N51" s="30">
        <v>45278</v>
      </c>
      <c r="O51" s="27" t="s">
        <v>775</v>
      </c>
      <c r="P51" s="27" t="s">
        <v>3368</v>
      </c>
      <c r="Q51" s="27" t="s">
        <v>54</v>
      </c>
      <c r="R51" s="31">
        <v>59</v>
      </c>
      <c r="S51" s="31">
        <v>139</v>
      </c>
      <c r="T51" s="18" t="s">
        <v>3018</v>
      </c>
      <c r="U51" s="19"/>
      <c r="V51" s="13" t="s">
        <v>3369</v>
      </c>
    </row>
    <row r="54" spans="2:22" x14ac:dyDescent="0.4">
      <c r="B54" s="35" t="s">
        <v>3469</v>
      </c>
    </row>
    <row r="55" spans="2:22" x14ac:dyDescent="0.4">
      <c r="B55" s="35" t="s">
        <v>133</v>
      </c>
    </row>
    <row r="56" spans="2:22" x14ac:dyDescent="0.4">
      <c r="B56" s="42" t="s">
        <v>3809</v>
      </c>
    </row>
  </sheetData>
  <hyperlinks>
    <hyperlink ref="B5" location="Übersicht!A1" display="zurück zur Übersicht" xr:uid="{0A111C65-0E34-4BFE-8134-718457D98ED3}"/>
    <hyperlink ref="V46" r:id="rId1" xr:uid="{657987E7-0A87-4B50-A1E7-5476D37676FF}"/>
  </hyperlinks>
  <pageMargins left="0.7" right="0.7" top="0.78740157499999996" bottom="0.78740157499999996" header="0.3" footer="0.3"/>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74F35-B742-4032-A77B-3560DD6CB0D7}">
  <sheetPr>
    <tabColor theme="2" tint="-9.9978637043366805E-2"/>
  </sheetPr>
  <dimension ref="A1:V66"/>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7412</v>
      </c>
      <c r="H8" s="35"/>
      <c r="I8" s="35"/>
      <c r="J8" s="35"/>
      <c r="K8" s="35"/>
      <c r="L8" s="35"/>
    </row>
    <row r="9" spans="1:22" x14ac:dyDescent="0.4">
      <c r="D9" s="36"/>
      <c r="E9" s="36"/>
      <c r="F9" s="35" t="s">
        <v>131</v>
      </c>
      <c r="G9" s="44">
        <f>SUM(Tabelle358111215[VK Campuslizenz | Institutional Price])</f>
        <v>8720</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697</v>
      </c>
      <c r="C13" s="27" t="s">
        <v>698</v>
      </c>
      <c r="D13" s="28">
        <v>9783823395614</v>
      </c>
      <c r="E13" s="29" t="s">
        <v>699</v>
      </c>
      <c r="F13" s="27" t="s">
        <v>700</v>
      </c>
      <c r="G13" s="27" t="s">
        <v>701</v>
      </c>
      <c r="H13" s="27" t="s">
        <v>702</v>
      </c>
      <c r="I13" s="27"/>
      <c r="J13" s="27">
        <v>1</v>
      </c>
      <c r="K13" s="27" t="s">
        <v>52</v>
      </c>
      <c r="L13" s="27">
        <v>2023</v>
      </c>
      <c r="M13" s="30">
        <v>44998</v>
      </c>
      <c r="N13" s="75"/>
      <c r="O13" s="27" t="s">
        <v>703</v>
      </c>
      <c r="P13" s="27"/>
      <c r="Q13" s="27" t="s">
        <v>54</v>
      </c>
      <c r="R13" s="31">
        <v>88</v>
      </c>
      <c r="S13" s="32">
        <v>132</v>
      </c>
      <c r="T13" s="32"/>
      <c r="U13" s="33"/>
      <c r="V13" s="27" t="s">
        <v>704</v>
      </c>
    </row>
    <row r="14" spans="1:22" x14ac:dyDescent="0.4">
      <c r="B14" s="27" t="s">
        <v>613</v>
      </c>
      <c r="C14" s="27" t="s">
        <v>614</v>
      </c>
      <c r="D14" s="28">
        <v>9783823395256</v>
      </c>
      <c r="E14" s="29" t="s">
        <v>615</v>
      </c>
      <c r="F14" s="27" t="s">
        <v>616</v>
      </c>
      <c r="G14" s="27" t="s">
        <v>311</v>
      </c>
      <c r="H14" s="27" t="s">
        <v>617</v>
      </c>
      <c r="I14" s="27"/>
      <c r="J14" s="27">
        <v>1</v>
      </c>
      <c r="K14" s="27" t="s">
        <v>52</v>
      </c>
      <c r="L14" s="27">
        <v>2023</v>
      </c>
      <c r="M14" s="30"/>
      <c r="N14" s="30">
        <v>45215</v>
      </c>
      <c r="O14" s="27" t="s">
        <v>176</v>
      </c>
      <c r="P14" s="27"/>
      <c r="Q14" s="27" t="s">
        <v>54</v>
      </c>
      <c r="R14" s="31">
        <v>24.99</v>
      </c>
      <c r="S14" s="32">
        <v>399</v>
      </c>
      <c r="T14" s="32"/>
      <c r="U14" s="33"/>
      <c r="V14" s="27" t="s">
        <v>618</v>
      </c>
    </row>
    <row r="15" spans="1:22" x14ac:dyDescent="0.4">
      <c r="B15" s="27" t="s">
        <v>1381</v>
      </c>
      <c r="C15" s="27" t="s">
        <v>1382</v>
      </c>
      <c r="D15" s="28">
        <v>9783823395065</v>
      </c>
      <c r="E15" s="29" t="s">
        <v>1383</v>
      </c>
      <c r="F15" s="27" t="s">
        <v>1384</v>
      </c>
      <c r="G15" s="27"/>
      <c r="H15" s="27"/>
      <c r="I15" s="27" t="s">
        <v>1385</v>
      </c>
      <c r="J15" s="27">
        <v>1</v>
      </c>
      <c r="K15" s="27" t="s">
        <v>52</v>
      </c>
      <c r="L15" s="27">
        <v>2023</v>
      </c>
      <c r="M15" s="30"/>
      <c r="N15" s="30">
        <v>45278</v>
      </c>
      <c r="O15" s="27" t="s">
        <v>1386</v>
      </c>
      <c r="P15" s="27">
        <v>34</v>
      </c>
      <c r="Q15" s="27" t="s">
        <v>54</v>
      </c>
      <c r="R15" s="31">
        <v>98</v>
      </c>
      <c r="S15" s="32">
        <v>199</v>
      </c>
      <c r="T15" s="32"/>
      <c r="U15" s="33"/>
      <c r="V15" s="27" t="s">
        <v>1387</v>
      </c>
    </row>
    <row r="16" spans="1:22" x14ac:dyDescent="0.4">
      <c r="B16" s="27" t="s">
        <v>1388</v>
      </c>
      <c r="C16" s="27" t="s">
        <v>1389</v>
      </c>
      <c r="D16" s="28">
        <v>9783823395362</v>
      </c>
      <c r="E16" s="29" t="s">
        <v>1390</v>
      </c>
      <c r="F16" s="27" t="s">
        <v>1391</v>
      </c>
      <c r="G16" s="27" t="s">
        <v>1392</v>
      </c>
      <c r="H16" s="27" t="s">
        <v>1393</v>
      </c>
      <c r="I16" s="27"/>
      <c r="J16" s="27">
        <v>1</v>
      </c>
      <c r="K16" s="27" t="s">
        <v>52</v>
      </c>
      <c r="L16" s="27">
        <v>2023</v>
      </c>
      <c r="M16" s="30"/>
      <c r="N16" s="30">
        <v>45124</v>
      </c>
      <c r="O16" s="27" t="s">
        <v>1394</v>
      </c>
      <c r="P16" s="27">
        <v>20</v>
      </c>
      <c r="Q16" s="27" t="s">
        <v>54</v>
      </c>
      <c r="R16" s="31">
        <v>78</v>
      </c>
      <c r="S16" s="32">
        <v>119</v>
      </c>
      <c r="T16" s="32"/>
      <c r="U16" s="33"/>
      <c r="V16" s="27" t="s">
        <v>1395</v>
      </c>
    </row>
    <row r="17" spans="2:22" x14ac:dyDescent="0.4">
      <c r="B17" s="27" t="s">
        <v>1396</v>
      </c>
      <c r="C17" s="27" t="s">
        <v>1397</v>
      </c>
      <c r="D17" s="28">
        <v>9783823395546</v>
      </c>
      <c r="E17" s="29" t="s">
        <v>1398</v>
      </c>
      <c r="F17" s="27" t="s">
        <v>1399</v>
      </c>
      <c r="G17" s="27" t="s">
        <v>1400</v>
      </c>
      <c r="H17" s="27" t="s">
        <v>1401</v>
      </c>
      <c r="I17" s="27"/>
      <c r="J17" s="27">
        <v>1</v>
      </c>
      <c r="K17" s="27" t="s">
        <v>52</v>
      </c>
      <c r="L17" s="27">
        <v>2023</v>
      </c>
      <c r="M17" s="30">
        <v>44984</v>
      </c>
      <c r="N17" s="16"/>
      <c r="O17" s="27"/>
      <c r="P17" s="27"/>
      <c r="Q17" s="27" t="s">
        <v>54</v>
      </c>
      <c r="R17" s="31">
        <v>78</v>
      </c>
      <c r="S17" s="32">
        <v>119</v>
      </c>
      <c r="T17" s="32"/>
      <c r="U17" s="33"/>
      <c r="V17" s="27" t="s">
        <v>1402</v>
      </c>
    </row>
    <row r="18" spans="2:22" x14ac:dyDescent="0.4">
      <c r="B18" s="27" t="s">
        <v>705</v>
      </c>
      <c r="C18" s="27" t="s">
        <v>706</v>
      </c>
      <c r="D18" s="28">
        <v>9783823395171</v>
      </c>
      <c r="E18" s="29" t="s">
        <v>707</v>
      </c>
      <c r="F18" s="27" t="s">
        <v>708</v>
      </c>
      <c r="G18" s="27" t="s">
        <v>311</v>
      </c>
      <c r="H18" s="27" t="s">
        <v>709</v>
      </c>
      <c r="I18" s="27"/>
      <c r="J18" s="27">
        <v>1</v>
      </c>
      <c r="K18" s="27" t="s">
        <v>52</v>
      </c>
      <c r="L18" s="27">
        <v>2023</v>
      </c>
      <c r="M18" s="30"/>
      <c r="N18" s="30">
        <v>45166</v>
      </c>
      <c r="O18" s="27" t="s">
        <v>176</v>
      </c>
      <c r="P18" s="27"/>
      <c r="Q18" s="27" t="s">
        <v>54</v>
      </c>
      <c r="R18" s="31">
        <v>24.99</v>
      </c>
      <c r="S18" s="32">
        <v>399</v>
      </c>
      <c r="T18" s="32"/>
      <c r="U18" s="33"/>
      <c r="V18" s="27" t="s">
        <v>710</v>
      </c>
    </row>
    <row r="19" spans="2:22" x14ac:dyDescent="0.4">
      <c r="B19" s="27" t="s">
        <v>619</v>
      </c>
      <c r="C19" s="27" t="s">
        <v>620</v>
      </c>
      <c r="D19" s="28">
        <v>9783823394778</v>
      </c>
      <c r="E19" s="29" t="s">
        <v>621</v>
      </c>
      <c r="F19" s="27" t="s">
        <v>622</v>
      </c>
      <c r="G19" s="27" t="s">
        <v>623</v>
      </c>
      <c r="H19" s="27"/>
      <c r="I19" s="27" t="s">
        <v>624</v>
      </c>
      <c r="J19" s="27">
        <v>1</v>
      </c>
      <c r="K19" s="27" t="s">
        <v>52</v>
      </c>
      <c r="L19" s="27">
        <v>2023</v>
      </c>
      <c r="M19" s="30">
        <v>44984</v>
      </c>
      <c r="N19" s="30"/>
      <c r="O19" s="27" t="s">
        <v>604</v>
      </c>
      <c r="P19" s="27">
        <v>23</v>
      </c>
      <c r="Q19" s="27" t="s">
        <v>54</v>
      </c>
      <c r="R19" s="31">
        <v>74</v>
      </c>
      <c r="S19" s="32">
        <v>139</v>
      </c>
      <c r="T19" s="32"/>
      <c r="U19" s="33"/>
      <c r="V19" s="27" t="s">
        <v>625</v>
      </c>
    </row>
    <row r="20" spans="2:22" x14ac:dyDescent="0.4">
      <c r="B20" s="27" t="s">
        <v>711</v>
      </c>
      <c r="C20" s="27" t="s">
        <v>712</v>
      </c>
      <c r="D20" s="28">
        <v>9783823394105</v>
      </c>
      <c r="E20" s="29" t="s">
        <v>713</v>
      </c>
      <c r="F20" s="27" t="s">
        <v>714</v>
      </c>
      <c r="G20" s="27" t="s">
        <v>715</v>
      </c>
      <c r="H20" s="27"/>
      <c r="I20" s="27" t="s">
        <v>716</v>
      </c>
      <c r="J20" s="27">
        <v>1</v>
      </c>
      <c r="K20" s="27" t="s">
        <v>52</v>
      </c>
      <c r="L20" s="27">
        <v>2023</v>
      </c>
      <c r="M20" s="30">
        <v>44972</v>
      </c>
      <c r="N20" s="16"/>
      <c r="O20" s="27" t="s">
        <v>717</v>
      </c>
      <c r="P20" s="27">
        <v>84</v>
      </c>
      <c r="Q20" s="27" t="s">
        <v>54</v>
      </c>
      <c r="R20" s="31">
        <v>128</v>
      </c>
      <c r="S20" s="32">
        <v>199</v>
      </c>
      <c r="T20" s="32"/>
      <c r="U20" s="33"/>
      <c r="V20" s="27" t="s">
        <v>718</v>
      </c>
    </row>
    <row r="21" spans="2:22" x14ac:dyDescent="0.4">
      <c r="B21" s="27" t="s">
        <v>719</v>
      </c>
      <c r="C21" s="27" t="s">
        <v>720</v>
      </c>
      <c r="D21" s="28">
        <v>9783823395164</v>
      </c>
      <c r="E21" s="29" t="s">
        <v>721</v>
      </c>
      <c r="F21" s="27" t="s">
        <v>722</v>
      </c>
      <c r="G21" s="27" t="s">
        <v>723</v>
      </c>
      <c r="H21" s="27"/>
      <c r="I21" s="27" t="s">
        <v>724</v>
      </c>
      <c r="J21" s="27">
        <v>1</v>
      </c>
      <c r="K21" s="27" t="s">
        <v>52</v>
      </c>
      <c r="L21" s="27">
        <v>2023</v>
      </c>
      <c r="M21" s="30"/>
      <c r="N21" s="30">
        <v>45166</v>
      </c>
      <c r="O21" s="27" t="s">
        <v>725</v>
      </c>
      <c r="P21" s="27" t="s">
        <v>1403</v>
      </c>
      <c r="Q21" s="27" t="s">
        <v>54</v>
      </c>
      <c r="R21" s="31">
        <v>88</v>
      </c>
      <c r="S21" s="32">
        <v>132</v>
      </c>
      <c r="T21" s="32"/>
      <c r="U21" s="33"/>
      <c r="V21" s="27" t="s">
        <v>726</v>
      </c>
    </row>
    <row r="22" spans="2:22" x14ac:dyDescent="0.4">
      <c r="B22" s="27" t="s">
        <v>727</v>
      </c>
      <c r="C22" s="27" t="s">
        <v>728</v>
      </c>
      <c r="D22" s="28">
        <v>9783772057687</v>
      </c>
      <c r="E22" s="29" t="s">
        <v>729</v>
      </c>
      <c r="F22" s="27" t="s">
        <v>730</v>
      </c>
      <c r="G22" s="27" t="s">
        <v>731</v>
      </c>
      <c r="H22" s="27"/>
      <c r="I22" s="27" t="s">
        <v>732</v>
      </c>
      <c r="J22" s="27">
        <v>1</v>
      </c>
      <c r="K22" s="27" t="s">
        <v>52</v>
      </c>
      <c r="L22" s="27">
        <v>2022</v>
      </c>
      <c r="M22" s="30">
        <v>44907</v>
      </c>
      <c r="N22" s="30"/>
      <c r="O22" s="27"/>
      <c r="P22" s="27"/>
      <c r="Q22" s="27" t="s">
        <v>63</v>
      </c>
      <c r="R22" s="31">
        <v>49.9</v>
      </c>
      <c r="S22" s="32">
        <v>119</v>
      </c>
      <c r="T22" s="32"/>
      <c r="U22" s="33"/>
      <c r="V22" s="27" t="s">
        <v>733</v>
      </c>
    </row>
    <row r="23" spans="2:22" x14ac:dyDescent="0.4">
      <c r="B23" s="27" t="s">
        <v>1316</v>
      </c>
      <c r="C23" s="27" t="s">
        <v>1317</v>
      </c>
      <c r="D23" s="28">
        <v>9783823392224</v>
      </c>
      <c r="E23" s="29" t="s">
        <v>1318</v>
      </c>
      <c r="F23" s="27" t="s">
        <v>1319</v>
      </c>
      <c r="G23" s="27"/>
      <c r="H23" s="27" t="s">
        <v>1320</v>
      </c>
      <c r="I23" s="27"/>
      <c r="J23" s="27">
        <v>1</v>
      </c>
      <c r="K23" s="27" t="s">
        <v>52</v>
      </c>
      <c r="L23" s="27">
        <v>2022</v>
      </c>
      <c r="M23" s="30">
        <v>44830</v>
      </c>
      <c r="N23" s="30"/>
      <c r="O23" s="27" t="s">
        <v>596</v>
      </c>
      <c r="P23" s="27">
        <v>13</v>
      </c>
      <c r="Q23" s="27" t="s">
        <v>54</v>
      </c>
      <c r="R23" s="31">
        <v>16.899999999999999</v>
      </c>
      <c r="S23" s="32">
        <v>199</v>
      </c>
      <c r="T23" s="32"/>
      <c r="U23" s="33"/>
      <c r="V23" s="27" t="s">
        <v>1321</v>
      </c>
    </row>
    <row r="24" spans="2:22" x14ac:dyDescent="0.4">
      <c r="B24" s="27" t="s">
        <v>734</v>
      </c>
      <c r="C24" s="27" t="s">
        <v>735</v>
      </c>
      <c r="D24" s="28">
        <v>9783823395324</v>
      </c>
      <c r="E24" s="29" t="s">
        <v>736</v>
      </c>
      <c r="F24" s="27" t="s">
        <v>737</v>
      </c>
      <c r="G24" s="27"/>
      <c r="H24" s="27" t="s">
        <v>738</v>
      </c>
      <c r="I24" s="27"/>
      <c r="J24" s="27">
        <v>1</v>
      </c>
      <c r="K24" s="27" t="s">
        <v>52</v>
      </c>
      <c r="L24" s="27">
        <v>2022</v>
      </c>
      <c r="M24" s="30">
        <v>44809</v>
      </c>
      <c r="N24" s="30"/>
      <c r="O24" s="27" t="s">
        <v>176</v>
      </c>
      <c r="P24" s="27"/>
      <c r="Q24" s="27" t="s">
        <v>54</v>
      </c>
      <c r="R24" s="31">
        <v>28.99</v>
      </c>
      <c r="S24" s="32">
        <v>399</v>
      </c>
      <c r="T24" s="32"/>
      <c r="U24" s="33"/>
      <c r="V24" s="27" t="s">
        <v>739</v>
      </c>
    </row>
    <row r="25" spans="2:22" x14ac:dyDescent="0.4">
      <c r="B25" s="27" t="s">
        <v>1404</v>
      </c>
      <c r="C25" s="27" t="s">
        <v>1405</v>
      </c>
      <c r="D25" s="28">
        <v>9783823394860</v>
      </c>
      <c r="E25" s="29" t="s">
        <v>1406</v>
      </c>
      <c r="F25" s="27" t="s">
        <v>1407</v>
      </c>
      <c r="G25" s="27" t="s">
        <v>1408</v>
      </c>
      <c r="H25" s="27"/>
      <c r="I25" s="27" t="s">
        <v>549</v>
      </c>
      <c r="J25" s="27">
        <v>1</v>
      </c>
      <c r="K25" s="27" t="s">
        <v>52</v>
      </c>
      <c r="L25" s="27">
        <v>2022</v>
      </c>
      <c r="M25" s="30">
        <v>44795</v>
      </c>
      <c r="N25" s="30"/>
      <c r="O25" s="27" t="s">
        <v>604</v>
      </c>
      <c r="P25" s="27"/>
      <c r="Q25" s="27" t="s">
        <v>54</v>
      </c>
      <c r="R25" s="31">
        <v>88</v>
      </c>
      <c r="S25" s="32">
        <v>0</v>
      </c>
      <c r="T25" s="32" t="s">
        <v>44</v>
      </c>
      <c r="U25" s="33" t="s">
        <v>1409</v>
      </c>
      <c r="V25" s="27" t="s">
        <v>1410</v>
      </c>
    </row>
    <row r="26" spans="2:22" x14ac:dyDescent="0.4">
      <c r="B26" s="27" t="s">
        <v>1322</v>
      </c>
      <c r="C26" s="27" t="s">
        <v>1323</v>
      </c>
      <c r="D26" s="28">
        <v>9783823392781</v>
      </c>
      <c r="E26" s="29" t="s">
        <v>1324</v>
      </c>
      <c r="F26" s="27" t="s">
        <v>1325</v>
      </c>
      <c r="G26" s="27" t="s">
        <v>1326</v>
      </c>
      <c r="H26" s="27" t="s">
        <v>1327</v>
      </c>
      <c r="I26" s="27"/>
      <c r="J26" s="27">
        <v>1</v>
      </c>
      <c r="K26" s="27" t="s">
        <v>52</v>
      </c>
      <c r="L26" s="27">
        <v>2022</v>
      </c>
      <c r="M26" s="30">
        <v>44893</v>
      </c>
      <c r="N26" s="30"/>
      <c r="O26" s="27" t="s">
        <v>596</v>
      </c>
      <c r="P26" s="27">
        <v>11</v>
      </c>
      <c r="Q26" s="27" t="s">
        <v>54</v>
      </c>
      <c r="R26" s="31">
        <v>16.899999999999999</v>
      </c>
      <c r="S26" s="32">
        <v>199</v>
      </c>
      <c r="T26" s="32"/>
      <c r="U26" s="33"/>
      <c r="V26" s="27" t="s">
        <v>1328</v>
      </c>
    </row>
    <row r="27" spans="2:22" x14ac:dyDescent="0.4">
      <c r="B27" s="27" t="s">
        <v>740</v>
      </c>
      <c r="C27" s="27" t="s">
        <v>741</v>
      </c>
      <c r="D27" s="28">
        <v>9783893086658</v>
      </c>
      <c r="E27" s="29" t="s">
        <v>742</v>
      </c>
      <c r="F27" s="27" t="s">
        <v>743</v>
      </c>
      <c r="G27" s="27" t="s">
        <v>744</v>
      </c>
      <c r="H27" s="27" t="s">
        <v>745</v>
      </c>
      <c r="I27" s="27"/>
      <c r="J27" s="27">
        <v>1</v>
      </c>
      <c r="K27" s="27" t="s">
        <v>52</v>
      </c>
      <c r="L27" s="27">
        <v>2022</v>
      </c>
      <c r="M27" s="30">
        <v>44809</v>
      </c>
      <c r="N27" s="30"/>
      <c r="O27" s="27" t="s">
        <v>78</v>
      </c>
      <c r="P27" s="27"/>
      <c r="Q27" s="27" t="s">
        <v>79</v>
      </c>
      <c r="R27" s="31">
        <v>17.989999999999998</v>
      </c>
      <c r="S27" s="32">
        <v>199</v>
      </c>
      <c r="T27" s="32"/>
      <c r="U27" s="33"/>
      <c r="V27" s="27" t="s">
        <v>746</v>
      </c>
    </row>
    <row r="28" spans="2:22" x14ac:dyDescent="0.4">
      <c r="B28" s="13" t="s">
        <v>47</v>
      </c>
      <c r="C28" s="13" t="s">
        <v>48</v>
      </c>
      <c r="D28" s="14">
        <v>9783823395430</v>
      </c>
      <c r="E28" s="15" t="s">
        <v>49</v>
      </c>
      <c r="F28" s="13" t="s">
        <v>50</v>
      </c>
      <c r="G28" s="13"/>
      <c r="H28" s="13" t="s">
        <v>51</v>
      </c>
      <c r="I28" s="13"/>
      <c r="J28" s="13">
        <v>1</v>
      </c>
      <c r="K28" s="13" t="s">
        <v>52</v>
      </c>
      <c r="L28" s="13">
        <v>2022</v>
      </c>
      <c r="M28" s="16">
        <v>44697</v>
      </c>
      <c r="N28" s="16"/>
      <c r="O28" s="13" t="s">
        <v>53</v>
      </c>
      <c r="P28" s="13">
        <v>9</v>
      </c>
      <c r="Q28" s="13" t="s">
        <v>54</v>
      </c>
      <c r="R28" s="17">
        <v>58</v>
      </c>
      <c r="S28" s="18">
        <v>0</v>
      </c>
      <c r="T28" s="18" t="s">
        <v>44</v>
      </c>
      <c r="U28" s="19" t="s">
        <v>55</v>
      </c>
      <c r="V28" s="13" t="s">
        <v>56</v>
      </c>
    </row>
    <row r="29" spans="2:22" x14ac:dyDescent="0.4">
      <c r="B29" s="13" t="s">
        <v>754</v>
      </c>
      <c r="C29" s="13" t="s">
        <v>755</v>
      </c>
      <c r="D29" s="14">
        <v>9783823395423</v>
      </c>
      <c r="E29" s="15" t="s">
        <v>756</v>
      </c>
      <c r="F29" s="13" t="s">
        <v>757</v>
      </c>
      <c r="G29" s="13" t="s">
        <v>758</v>
      </c>
      <c r="H29" s="13" t="s">
        <v>759</v>
      </c>
      <c r="I29" s="13"/>
      <c r="J29" s="13">
        <v>1</v>
      </c>
      <c r="K29" s="13" t="s">
        <v>52</v>
      </c>
      <c r="L29" s="13">
        <v>2022</v>
      </c>
      <c r="M29" s="16">
        <v>44676</v>
      </c>
      <c r="N29" s="16"/>
      <c r="O29" s="13" t="s">
        <v>717</v>
      </c>
      <c r="P29" s="13">
        <v>86</v>
      </c>
      <c r="Q29" s="13" t="s">
        <v>54</v>
      </c>
      <c r="R29" s="17">
        <v>108</v>
      </c>
      <c r="S29" s="18">
        <v>0</v>
      </c>
      <c r="T29" s="18" t="s">
        <v>44</v>
      </c>
      <c r="U29" s="19" t="s">
        <v>55</v>
      </c>
      <c r="V29" s="13" t="s">
        <v>760</v>
      </c>
    </row>
    <row r="30" spans="2:22" x14ac:dyDescent="0.4">
      <c r="B30" s="13" t="s">
        <v>57</v>
      </c>
      <c r="C30" s="13" t="s">
        <v>58</v>
      </c>
      <c r="D30" s="14">
        <v>9783772057632</v>
      </c>
      <c r="E30" s="15" t="s">
        <v>59</v>
      </c>
      <c r="F30" s="13" t="s">
        <v>60</v>
      </c>
      <c r="G30" s="13"/>
      <c r="H30" s="13" t="s">
        <v>61</v>
      </c>
      <c r="I30" s="13"/>
      <c r="J30" s="13">
        <v>1</v>
      </c>
      <c r="K30" s="13" t="s">
        <v>52</v>
      </c>
      <c r="L30" s="13">
        <v>2022</v>
      </c>
      <c r="M30" s="16">
        <v>44592</v>
      </c>
      <c r="N30" s="16"/>
      <c r="O30" s="13" t="s">
        <v>62</v>
      </c>
      <c r="P30" s="13">
        <v>149</v>
      </c>
      <c r="Q30" s="13" t="s">
        <v>63</v>
      </c>
      <c r="R30" s="17">
        <v>58</v>
      </c>
      <c r="S30" s="18">
        <v>0</v>
      </c>
      <c r="T30" s="18" t="s">
        <v>44</v>
      </c>
      <c r="U30" s="19" t="s">
        <v>55</v>
      </c>
      <c r="V30" s="13" t="s">
        <v>64</v>
      </c>
    </row>
    <row r="31" spans="2:22" x14ac:dyDescent="0.4">
      <c r="B31" s="13" t="s">
        <v>1411</v>
      </c>
      <c r="C31" s="13" t="s">
        <v>1412</v>
      </c>
      <c r="D31" s="14">
        <v>9783823395409</v>
      </c>
      <c r="E31" s="15" t="s">
        <v>1413</v>
      </c>
      <c r="F31" s="13" t="s">
        <v>1414</v>
      </c>
      <c r="G31" s="13" t="s">
        <v>1415</v>
      </c>
      <c r="H31" s="13" t="s">
        <v>1416</v>
      </c>
      <c r="I31" s="13"/>
      <c r="J31" s="13">
        <v>1</v>
      </c>
      <c r="K31" s="13" t="s">
        <v>52</v>
      </c>
      <c r="L31" s="13">
        <v>2022</v>
      </c>
      <c r="M31" s="16">
        <v>44641</v>
      </c>
      <c r="N31" s="16"/>
      <c r="O31" s="13" t="s">
        <v>703</v>
      </c>
      <c r="P31" s="13">
        <v>581</v>
      </c>
      <c r="Q31" s="13" t="s">
        <v>54</v>
      </c>
      <c r="R31" s="17">
        <v>138</v>
      </c>
      <c r="S31" s="18">
        <v>199</v>
      </c>
      <c r="T31" s="18"/>
      <c r="U31" s="19"/>
      <c r="V31" s="13" t="s">
        <v>1417</v>
      </c>
    </row>
    <row r="32" spans="2:22" x14ac:dyDescent="0.4">
      <c r="B32" s="13" t="s">
        <v>761</v>
      </c>
      <c r="C32" s="13" t="s">
        <v>762</v>
      </c>
      <c r="D32" s="14">
        <v>9783823395140</v>
      </c>
      <c r="E32" s="15" t="s">
        <v>763</v>
      </c>
      <c r="F32" s="13" t="s">
        <v>764</v>
      </c>
      <c r="G32" s="13" t="s">
        <v>765</v>
      </c>
      <c r="H32" s="13" t="s">
        <v>766</v>
      </c>
      <c r="I32" s="13"/>
      <c r="J32" s="13">
        <v>1</v>
      </c>
      <c r="K32" s="13" t="s">
        <v>52</v>
      </c>
      <c r="L32" s="13">
        <v>2022</v>
      </c>
      <c r="M32" s="16">
        <v>44620</v>
      </c>
      <c r="N32" s="16"/>
      <c r="O32" s="13" t="s">
        <v>767</v>
      </c>
      <c r="P32" s="13">
        <v>10</v>
      </c>
      <c r="Q32" s="13" t="s">
        <v>54</v>
      </c>
      <c r="R32" s="17">
        <v>88</v>
      </c>
      <c r="S32" s="18">
        <v>132</v>
      </c>
      <c r="T32" s="18"/>
      <c r="U32" s="19"/>
      <c r="V32" s="13" t="s">
        <v>768</v>
      </c>
    </row>
    <row r="33" spans="2:22" x14ac:dyDescent="0.4">
      <c r="B33" s="13" t="s">
        <v>769</v>
      </c>
      <c r="C33" s="13" t="s">
        <v>770</v>
      </c>
      <c r="D33" s="14">
        <v>9783823395225</v>
      </c>
      <c r="E33" s="15" t="s">
        <v>771</v>
      </c>
      <c r="F33" s="13" t="s">
        <v>772</v>
      </c>
      <c r="G33" s="13" t="s">
        <v>773</v>
      </c>
      <c r="H33" s="13" t="s">
        <v>774</v>
      </c>
      <c r="I33" s="13"/>
      <c r="J33" s="13">
        <v>1</v>
      </c>
      <c r="K33" s="13" t="s">
        <v>52</v>
      </c>
      <c r="L33" s="13">
        <v>2022</v>
      </c>
      <c r="M33" s="16">
        <v>44893</v>
      </c>
      <c r="N33" s="16"/>
      <c r="O33" s="13" t="s">
        <v>775</v>
      </c>
      <c r="P33" s="13">
        <v>22</v>
      </c>
      <c r="Q33" s="13" t="s">
        <v>54</v>
      </c>
      <c r="R33" s="17">
        <v>88</v>
      </c>
      <c r="S33" s="18">
        <v>0</v>
      </c>
      <c r="T33" s="18" t="s">
        <v>44</v>
      </c>
      <c r="U33" s="19" t="s">
        <v>55</v>
      </c>
      <c r="V33" s="13" t="s">
        <v>776</v>
      </c>
    </row>
    <row r="34" spans="2:22" x14ac:dyDescent="0.4">
      <c r="B34" s="13" t="s">
        <v>1418</v>
      </c>
      <c r="C34" s="13" t="s">
        <v>1419</v>
      </c>
      <c r="D34" s="14">
        <v>9783823394938</v>
      </c>
      <c r="E34" s="15" t="s">
        <v>1420</v>
      </c>
      <c r="F34" s="13" t="s">
        <v>1421</v>
      </c>
      <c r="G34" s="13" t="s">
        <v>1422</v>
      </c>
      <c r="H34" s="13" t="s">
        <v>1423</v>
      </c>
      <c r="I34" s="13"/>
      <c r="J34" s="13">
        <v>1</v>
      </c>
      <c r="K34" s="13" t="s">
        <v>52</v>
      </c>
      <c r="L34" s="13">
        <v>2021</v>
      </c>
      <c r="M34" s="16">
        <v>44522</v>
      </c>
      <c r="N34" s="16"/>
      <c r="O34" s="13" t="s">
        <v>703</v>
      </c>
      <c r="P34" s="13">
        <v>580</v>
      </c>
      <c r="Q34" s="13" t="s">
        <v>54</v>
      </c>
      <c r="R34" s="17">
        <v>58</v>
      </c>
      <c r="S34" s="18">
        <v>119</v>
      </c>
      <c r="T34" s="18"/>
      <c r="U34" s="19"/>
      <c r="V34" s="13" t="s">
        <v>1424</v>
      </c>
    </row>
    <row r="35" spans="2:22" x14ac:dyDescent="0.4">
      <c r="B35" s="13" t="s">
        <v>784</v>
      </c>
      <c r="C35" s="13" t="s">
        <v>785</v>
      </c>
      <c r="D35" s="14">
        <v>9783772057847</v>
      </c>
      <c r="E35" s="15" t="s">
        <v>786</v>
      </c>
      <c r="F35" s="13" t="s">
        <v>787</v>
      </c>
      <c r="G35" s="13" t="s">
        <v>788</v>
      </c>
      <c r="H35" s="13" t="s">
        <v>789</v>
      </c>
      <c r="I35" s="13"/>
      <c r="J35" s="13">
        <v>1</v>
      </c>
      <c r="K35" s="13" t="s">
        <v>52</v>
      </c>
      <c r="L35" s="13">
        <v>2022</v>
      </c>
      <c r="M35" s="16">
        <v>44865</v>
      </c>
      <c r="N35" s="16"/>
      <c r="O35" s="13" t="s">
        <v>790</v>
      </c>
      <c r="P35" s="13">
        <v>1</v>
      </c>
      <c r="Q35" s="13" t="s">
        <v>63</v>
      </c>
      <c r="R35" s="17">
        <v>78</v>
      </c>
      <c r="S35" s="18">
        <v>119</v>
      </c>
      <c r="T35" s="18"/>
      <c r="U35" s="19"/>
      <c r="V35" s="13" t="s">
        <v>791</v>
      </c>
    </row>
    <row r="36" spans="2:22" x14ac:dyDescent="0.4">
      <c r="B36" s="13" t="s">
        <v>81</v>
      </c>
      <c r="C36" s="13" t="s">
        <v>82</v>
      </c>
      <c r="D36" s="14">
        <v>9783823395676</v>
      </c>
      <c r="E36" s="15" t="s">
        <v>83</v>
      </c>
      <c r="F36" s="13" t="s">
        <v>84</v>
      </c>
      <c r="G36" s="13" t="s">
        <v>85</v>
      </c>
      <c r="H36" s="13" t="s">
        <v>86</v>
      </c>
      <c r="I36" s="13"/>
      <c r="J36" s="13"/>
      <c r="K36" s="13" t="s">
        <v>52</v>
      </c>
      <c r="L36" s="13">
        <v>2022</v>
      </c>
      <c r="M36" s="16">
        <v>44809</v>
      </c>
      <c r="N36" s="16"/>
      <c r="O36" s="13" t="s">
        <v>87</v>
      </c>
      <c r="P36" s="13"/>
      <c r="Q36" s="13" t="s">
        <v>54</v>
      </c>
      <c r="R36" s="17">
        <v>84</v>
      </c>
      <c r="S36" s="18">
        <v>119</v>
      </c>
      <c r="T36" s="18"/>
      <c r="U36" s="19"/>
      <c r="V36" s="13" t="s">
        <v>88</v>
      </c>
    </row>
    <row r="37" spans="2:22" x14ac:dyDescent="0.4">
      <c r="B37" s="13" t="s">
        <v>626</v>
      </c>
      <c r="C37" s="13" t="s">
        <v>627</v>
      </c>
      <c r="D37" s="14">
        <v>9783823395690</v>
      </c>
      <c r="E37" s="15" t="s">
        <v>628</v>
      </c>
      <c r="F37" s="13" t="s">
        <v>629</v>
      </c>
      <c r="G37" s="13" t="s">
        <v>630</v>
      </c>
      <c r="H37" s="13"/>
      <c r="I37" s="13" t="s">
        <v>535</v>
      </c>
      <c r="J37" s="13"/>
      <c r="K37" s="13" t="s">
        <v>52</v>
      </c>
      <c r="L37" s="13">
        <v>2022</v>
      </c>
      <c r="M37" s="16">
        <v>44795</v>
      </c>
      <c r="N37" s="16"/>
      <c r="O37" s="13" t="s">
        <v>87</v>
      </c>
      <c r="P37" s="13"/>
      <c r="Q37" s="13" t="s">
        <v>54</v>
      </c>
      <c r="R37" s="17">
        <v>68</v>
      </c>
      <c r="S37" s="18">
        <v>119</v>
      </c>
      <c r="T37" s="18"/>
      <c r="U37" s="19"/>
      <c r="V37" s="13" t="s">
        <v>631</v>
      </c>
    </row>
    <row r="38" spans="2:22" x14ac:dyDescent="0.4">
      <c r="B38" s="13" t="s">
        <v>1425</v>
      </c>
      <c r="C38" s="13" t="s">
        <v>1426</v>
      </c>
      <c r="D38" s="14">
        <v>9783772057649</v>
      </c>
      <c r="E38" s="15" t="s">
        <v>1427</v>
      </c>
      <c r="F38" s="13" t="s">
        <v>1428</v>
      </c>
      <c r="G38" s="13" t="s">
        <v>1429</v>
      </c>
      <c r="H38" s="13" t="s">
        <v>1430</v>
      </c>
      <c r="I38" s="13"/>
      <c r="J38" s="13">
        <v>1</v>
      </c>
      <c r="K38" s="13" t="s">
        <v>52</v>
      </c>
      <c r="L38" s="13">
        <v>2022</v>
      </c>
      <c r="M38" s="16">
        <v>44627</v>
      </c>
      <c r="N38" s="16"/>
      <c r="O38" s="13" t="s">
        <v>1431</v>
      </c>
      <c r="P38" s="13">
        <v>143</v>
      </c>
      <c r="Q38" s="13" t="s">
        <v>63</v>
      </c>
      <c r="R38" s="17">
        <v>68</v>
      </c>
      <c r="S38" s="18">
        <v>0</v>
      </c>
      <c r="T38" s="18" t="s">
        <v>44</v>
      </c>
      <c r="U38" s="19" t="s">
        <v>55</v>
      </c>
      <c r="V38" s="13" t="s">
        <v>1432</v>
      </c>
    </row>
    <row r="39" spans="2:22" x14ac:dyDescent="0.4">
      <c r="B39" s="13" t="s">
        <v>632</v>
      </c>
      <c r="C39" s="13" t="s">
        <v>633</v>
      </c>
      <c r="D39" s="14">
        <v>9783823395317</v>
      </c>
      <c r="E39" s="15" t="s">
        <v>634</v>
      </c>
      <c r="F39" s="13" t="s">
        <v>635</v>
      </c>
      <c r="G39" s="13" t="s">
        <v>636</v>
      </c>
      <c r="H39" s="13"/>
      <c r="I39" s="13" t="s">
        <v>637</v>
      </c>
      <c r="J39" s="13">
        <v>1</v>
      </c>
      <c r="K39" s="13" t="s">
        <v>52</v>
      </c>
      <c r="L39" s="13">
        <v>2021</v>
      </c>
      <c r="M39" s="16">
        <v>44543</v>
      </c>
      <c r="N39" s="16"/>
      <c r="O39" s="13"/>
      <c r="P39" s="13"/>
      <c r="Q39" s="13" t="s">
        <v>54</v>
      </c>
      <c r="R39" s="17">
        <v>78</v>
      </c>
      <c r="S39" s="18">
        <v>119</v>
      </c>
      <c r="T39" s="18"/>
      <c r="U39" s="19"/>
      <c r="V39" s="13" t="s">
        <v>638</v>
      </c>
    </row>
    <row r="40" spans="2:22" x14ac:dyDescent="0.4">
      <c r="B40" s="13" t="s">
        <v>639</v>
      </c>
      <c r="C40" s="13" t="s">
        <v>640</v>
      </c>
      <c r="D40" s="14">
        <v>9783823394327</v>
      </c>
      <c r="E40" s="15" t="s">
        <v>641</v>
      </c>
      <c r="F40" s="13" t="s">
        <v>642</v>
      </c>
      <c r="G40" s="13" t="s">
        <v>643</v>
      </c>
      <c r="H40" s="13"/>
      <c r="I40" s="13" t="s">
        <v>644</v>
      </c>
      <c r="J40" s="13">
        <v>2</v>
      </c>
      <c r="K40" s="13" t="s">
        <v>645</v>
      </c>
      <c r="L40" s="13">
        <v>2022</v>
      </c>
      <c r="M40" s="16">
        <v>44641</v>
      </c>
      <c r="N40" s="16"/>
      <c r="O40" s="13"/>
      <c r="P40" s="13"/>
      <c r="Q40" s="13" t="s">
        <v>54</v>
      </c>
      <c r="R40" s="17">
        <v>49.99</v>
      </c>
      <c r="S40" s="18">
        <v>399</v>
      </c>
      <c r="T40" s="18"/>
      <c r="U40" s="19"/>
      <c r="V40" s="13" t="s">
        <v>646</v>
      </c>
    </row>
    <row r="41" spans="2:22" x14ac:dyDescent="0.4">
      <c r="B41" s="13" t="s">
        <v>1329</v>
      </c>
      <c r="C41" s="13" t="s">
        <v>1330</v>
      </c>
      <c r="D41" s="14">
        <v>9783823394624</v>
      </c>
      <c r="E41" s="15" t="s">
        <v>1331</v>
      </c>
      <c r="F41" s="13" t="s">
        <v>1332</v>
      </c>
      <c r="G41" s="13" t="s">
        <v>311</v>
      </c>
      <c r="H41" s="13" t="s">
        <v>549</v>
      </c>
      <c r="I41" s="13"/>
      <c r="J41" s="13">
        <v>1</v>
      </c>
      <c r="K41" s="13" t="s">
        <v>52</v>
      </c>
      <c r="L41" s="13">
        <v>2022</v>
      </c>
      <c r="M41" s="16">
        <v>44662</v>
      </c>
      <c r="N41" s="16"/>
      <c r="O41" s="13" t="s">
        <v>176</v>
      </c>
      <c r="P41" s="13"/>
      <c r="Q41" s="13" t="s">
        <v>54</v>
      </c>
      <c r="R41" s="17">
        <v>24.9</v>
      </c>
      <c r="S41" s="18">
        <v>399</v>
      </c>
      <c r="T41" s="18"/>
      <c r="U41" s="19"/>
      <c r="V41" s="13" t="s">
        <v>1333</v>
      </c>
    </row>
    <row r="42" spans="2:22" x14ac:dyDescent="0.4">
      <c r="B42" s="13" t="s">
        <v>647</v>
      </c>
      <c r="C42" s="13" t="s">
        <v>648</v>
      </c>
      <c r="D42" s="14">
        <v>9783823394617</v>
      </c>
      <c r="E42" s="15" t="s">
        <v>649</v>
      </c>
      <c r="F42" s="13" t="s">
        <v>650</v>
      </c>
      <c r="G42" s="13" t="s">
        <v>651</v>
      </c>
      <c r="H42" s="13"/>
      <c r="I42" s="13" t="s">
        <v>652</v>
      </c>
      <c r="J42" s="13">
        <v>1</v>
      </c>
      <c r="K42" s="13" t="s">
        <v>52</v>
      </c>
      <c r="L42" s="13">
        <v>2021</v>
      </c>
      <c r="M42" s="16">
        <v>44466</v>
      </c>
      <c r="N42" s="16"/>
      <c r="O42" s="13" t="s">
        <v>87</v>
      </c>
      <c r="P42" s="13"/>
      <c r="Q42" s="13" t="s">
        <v>54</v>
      </c>
      <c r="R42" s="17">
        <v>68</v>
      </c>
      <c r="S42" s="18">
        <v>119</v>
      </c>
      <c r="T42" s="18"/>
      <c r="U42" s="19"/>
      <c r="V42" s="13" t="s">
        <v>653</v>
      </c>
    </row>
    <row r="43" spans="2:22" x14ac:dyDescent="0.4">
      <c r="B43" s="13" t="s">
        <v>1433</v>
      </c>
      <c r="C43" s="13" t="s">
        <v>1434</v>
      </c>
      <c r="D43" s="14">
        <v>9783823395119</v>
      </c>
      <c r="E43" s="15" t="s">
        <v>1435</v>
      </c>
      <c r="F43" s="13" t="s">
        <v>1436</v>
      </c>
      <c r="G43" s="13"/>
      <c r="H43" s="13" t="s">
        <v>1437</v>
      </c>
      <c r="I43" s="13"/>
      <c r="J43" s="13">
        <v>1</v>
      </c>
      <c r="K43" s="13" t="s">
        <v>52</v>
      </c>
      <c r="L43" s="13">
        <v>2022</v>
      </c>
      <c r="M43" s="16">
        <v>44830</v>
      </c>
      <c r="N43" s="16"/>
      <c r="O43" s="13"/>
      <c r="P43" s="13"/>
      <c r="Q43" s="13" t="s">
        <v>54</v>
      </c>
      <c r="R43" s="17">
        <v>58</v>
      </c>
      <c r="S43" s="18">
        <v>149</v>
      </c>
      <c r="T43" s="18"/>
      <c r="U43" s="19"/>
      <c r="V43" s="13" t="s">
        <v>1438</v>
      </c>
    </row>
    <row r="44" spans="2:22" x14ac:dyDescent="0.4">
      <c r="B44" s="13" t="s">
        <v>1439</v>
      </c>
      <c r="C44" s="13" t="s">
        <v>1440</v>
      </c>
      <c r="D44" s="14">
        <v>9783823395232</v>
      </c>
      <c r="E44" s="15" t="s">
        <v>1441</v>
      </c>
      <c r="F44" s="13" t="s">
        <v>1442</v>
      </c>
      <c r="G44" s="13" t="s">
        <v>1443</v>
      </c>
      <c r="H44" s="13"/>
      <c r="I44" s="13" t="s">
        <v>1444</v>
      </c>
      <c r="J44" s="13">
        <v>1</v>
      </c>
      <c r="K44" s="13" t="s">
        <v>52</v>
      </c>
      <c r="L44" s="13">
        <v>2021</v>
      </c>
      <c r="M44" s="16">
        <v>44550</v>
      </c>
      <c r="N44" s="16"/>
      <c r="O44" s="13"/>
      <c r="P44" s="13"/>
      <c r="Q44" s="13" t="s">
        <v>54</v>
      </c>
      <c r="R44" s="17">
        <v>78</v>
      </c>
      <c r="S44" s="18">
        <v>119</v>
      </c>
      <c r="T44" s="18"/>
      <c r="U44" s="19"/>
      <c r="V44" s="13" t="s">
        <v>1445</v>
      </c>
    </row>
    <row r="45" spans="2:22" x14ac:dyDescent="0.4">
      <c r="B45" s="13" t="s">
        <v>1446</v>
      </c>
      <c r="C45" s="13" t="s">
        <v>1447</v>
      </c>
      <c r="D45" s="14">
        <v>9783823395270</v>
      </c>
      <c r="E45" s="15" t="s">
        <v>1448</v>
      </c>
      <c r="F45" s="13" t="s">
        <v>1449</v>
      </c>
      <c r="G45" s="13" t="s">
        <v>1450</v>
      </c>
      <c r="H45" s="13"/>
      <c r="I45" s="13" t="s">
        <v>1451</v>
      </c>
      <c r="J45" s="13">
        <v>1</v>
      </c>
      <c r="K45" s="13" t="s">
        <v>52</v>
      </c>
      <c r="L45" s="13">
        <v>2023</v>
      </c>
      <c r="M45" s="16">
        <v>44675</v>
      </c>
      <c r="N45" s="16"/>
      <c r="O45" s="13" t="s">
        <v>1452</v>
      </c>
      <c r="P45" s="13">
        <v>3</v>
      </c>
      <c r="Q45" s="13" t="s">
        <v>54</v>
      </c>
      <c r="R45" s="17">
        <v>78</v>
      </c>
      <c r="S45" s="18">
        <v>119</v>
      </c>
      <c r="T45" s="18"/>
      <c r="U45" s="19"/>
      <c r="V45" s="13" t="s">
        <v>1453</v>
      </c>
    </row>
    <row r="46" spans="2:22" x14ac:dyDescent="0.4">
      <c r="B46" s="13" t="s">
        <v>654</v>
      </c>
      <c r="C46" s="13" t="s">
        <v>655</v>
      </c>
      <c r="D46" s="14">
        <v>9783823395287</v>
      </c>
      <c r="E46" s="15" t="s">
        <v>656</v>
      </c>
      <c r="F46" s="13" t="s">
        <v>657</v>
      </c>
      <c r="G46" s="13" t="s">
        <v>658</v>
      </c>
      <c r="H46" s="13" t="s">
        <v>659</v>
      </c>
      <c r="I46" s="13"/>
      <c r="J46" s="13">
        <v>1</v>
      </c>
      <c r="K46" s="13" t="s">
        <v>52</v>
      </c>
      <c r="L46" s="13">
        <v>2022</v>
      </c>
      <c r="M46" s="16">
        <v>44711</v>
      </c>
      <c r="N46" s="16"/>
      <c r="O46" s="13" t="s">
        <v>87</v>
      </c>
      <c r="P46" s="13"/>
      <c r="Q46" s="13" t="s">
        <v>54</v>
      </c>
      <c r="R46" s="17">
        <v>68</v>
      </c>
      <c r="S46" s="18">
        <v>119</v>
      </c>
      <c r="T46" s="18"/>
      <c r="U46" s="19"/>
      <c r="V46" s="13" t="s">
        <v>660</v>
      </c>
    </row>
    <row r="47" spans="2:22" x14ac:dyDescent="0.4">
      <c r="B47" s="13" t="s">
        <v>97</v>
      </c>
      <c r="C47" s="13" t="s">
        <v>98</v>
      </c>
      <c r="D47" s="14">
        <v>9783823395478</v>
      </c>
      <c r="E47" s="15" t="s">
        <v>99</v>
      </c>
      <c r="F47" s="13" t="s">
        <v>100</v>
      </c>
      <c r="G47" s="13" t="s">
        <v>101</v>
      </c>
      <c r="H47" s="13" t="s">
        <v>102</v>
      </c>
      <c r="I47" s="13"/>
      <c r="J47" s="13">
        <v>1</v>
      </c>
      <c r="K47" s="13" t="s">
        <v>52</v>
      </c>
      <c r="L47" s="13">
        <v>2022</v>
      </c>
      <c r="M47" s="16">
        <v>44676</v>
      </c>
      <c r="N47" s="16"/>
      <c r="O47" s="13" t="s">
        <v>95</v>
      </c>
      <c r="P47" s="13">
        <v>12</v>
      </c>
      <c r="Q47" s="13" t="s">
        <v>54</v>
      </c>
      <c r="R47" s="17">
        <v>84</v>
      </c>
      <c r="S47" s="18">
        <v>149</v>
      </c>
      <c r="T47" s="18"/>
      <c r="U47" s="19"/>
      <c r="V47" s="13" t="s">
        <v>103</v>
      </c>
    </row>
    <row r="48" spans="2:22" x14ac:dyDescent="0.4">
      <c r="B48" s="13" t="s">
        <v>814</v>
      </c>
      <c r="C48" s="13" t="s">
        <v>815</v>
      </c>
      <c r="D48" s="14">
        <v>9783823395560</v>
      </c>
      <c r="E48" s="15" t="s">
        <v>816</v>
      </c>
      <c r="F48" s="13" t="s">
        <v>817</v>
      </c>
      <c r="G48" s="13" t="s">
        <v>818</v>
      </c>
      <c r="H48" s="13" t="s">
        <v>819</v>
      </c>
      <c r="I48" s="13"/>
      <c r="J48" s="13">
        <v>1</v>
      </c>
      <c r="K48" s="13" t="s">
        <v>52</v>
      </c>
      <c r="L48" s="13">
        <v>2022</v>
      </c>
      <c r="M48" s="16">
        <v>44795</v>
      </c>
      <c r="N48" s="16"/>
      <c r="O48" s="13" t="s">
        <v>703</v>
      </c>
      <c r="P48" s="13">
        <v>584</v>
      </c>
      <c r="Q48" s="13" t="s">
        <v>54</v>
      </c>
      <c r="R48" s="17">
        <v>68</v>
      </c>
      <c r="S48" s="18">
        <v>119</v>
      </c>
      <c r="T48" s="18"/>
      <c r="U48" s="19"/>
      <c r="V48" s="13" t="s">
        <v>820</v>
      </c>
    </row>
    <row r="49" spans="2:22" x14ac:dyDescent="0.4">
      <c r="B49" s="13" t="s">
        <v>661</v>
      </c>
      <c r="C49" s="13" t="s">
        <v>662</v>
      </c>
      <c r="D49" s="14">
        <v>9783823395522</v>
      </c>
      <c r="E49" s="15" t="s">
        <v>663</v>
      </c>
      <c r="F49" s="13" t="s">
        <v>664</v>
      </c>
      <c r="G49" s="13" t="s">
        <v>665</v>
      </c>
      <c r="H49" s="13" t="s">
        <v>666</v>
      </c>
      <c r="I49" s="13"/>
      <c r="J49" s="13">
        <v>1</v>
      </c>
      <c r="K49" s="13" t="s">
        <v>52</v>
      </c>
      <c r="L49" s="13">
        <v>2022</v>
      </c>
      <c r="M49" s="16">
        <v>44641</v>
      </c>
      <c r="N49" s="16"/>
      <c r="O49" s="13" t="s">
        <v>667</v>
      </c>
      <c r="P49" s="13">
        <v>42</v>
      </c>
      <c r="Q49" s="13" t="s">
        <v>54</v>
      </c>
      <c r="R49" s="17">
        <v>68</v>
      </c>
      <c r="S49" s="18">
        <v>119</v>
      </c>
      <c r="T49" s="18"/>
      <c r="U49" s="19"/>
      <c r="V49" s="13" t="s">
        <v>668</v>
      </c>
    </row>
    <row r="50" spans="2:22" x14ac:dyDescent="0.4">
      <c r="B50" s="13" t="s">
        <v>821</v>
      </c>
      <c r="C50" s="13" t="s">
        <v>822</v>
      </c>
      <c r="D50" s="14">
        <v>9783823394853</v>
      </c>
      <c r="E50" s="15" t="s">
        <v>823</v>
      </c>
      <c r="F50" s="13" t="s">
        <v>824</v>
      </c>
      <c r="G50" s="13" t="s">
        <v>825</v>
      </c>
      <c r="H50" s="13" t="s">
        <v>826</v>
      </c>
      <c r="I50" s="13"/>
      <c r="J50" s="13">
        <v>1</v>
      </c>
      <c r="K50" s="13" t="s">
        <v>52</v>
      </c>
      <c r="L50" s="13">
        <v>2022</v>
      </c>
      <c r="M50" s="16">
        <v>44592</v>
      </c>
      <c r="N50" s="16"/>
      <c r="O50" s="13" t="s">
        <v>176</v>
      </c>
      <c r="P50" s="13"/>
      <c r="Q50" s="13" t="s">
        <v>54</v>
      </c>
      <c r="R50" s="17">
        <v>24.9</v>
      </c>
      <c r="S50" s="18">
        <v>349</v>
      </c>
      <c r="T50" s="18"/>
      <c r="U50" s="19"/>
      <c r="V50" s="13" t="s">
        <v>827</v>
      </c>
    </row>
    <row r="51" spans="2:22" x14ac:dyDescent="0.4">
      <c r="B51" s="13" t="s">
        <v>828</v>
      </c>
      <c r="C51" s="13" t="s">
        <v>829</v>
      </c>
      <c r="D51" s="14">
        <v>9783823393511</v>
      </c>
      <c r="E51" s="15" t="s">
        <v>830</v>
      </c>
      <c r="F51" s="13" t="s">
        <v>831</v>
      </c>
      <c r="G51" s="13" t="s">
        <v>311</v>
      </c>
      <c r="H51" s="13" t="s">
        <v>832</v>
      </c>
      <c r="I51" s="13"/>
      <c r="J51" s="13">
        <v>2</v>
      </c>
      <c r="K51" s="13" t="s">
        <v>833</v>
      </c>
      <c r="L51" s="13">
        <v>2023</v>
      </c>
      <c r="M51" s="16"/>
      <c r="N51" s="16">
        <v>45121</v>
      </c>
      <c r="O51" s="13" t="s">
        <v>176</v>
      </c>
      <c r="P51" s="13"/>
      <c r="Q51" s="13" t="s">
        <v>54</v>
      </c>
      <c r="R51" s="17">
        <v>27.99</v>
      </c>
      <c r="S51" s="18">
        <v>399</v>
      </c>
      <c r="T51" s="18"/>
      <c r="U51" s="19"/>
      <c r="V51" s="13" t="s">
        <v>834</v>
      </c>
    </row>
    <row r="52" spans="2:22" x14ac:dyDescent="0.4">
      <c r="B52" s="13" t="s">
        <v>835</v>
      </c>
      <c r="C52" s="13" t="s">
        <v>836</v>
      </c>
      <c r="D52" s="14">
        <v>9783823395218</v>
      </c>
      <c r="E52" s="15" t="s">
        <v>837</v>
      </c>
      <c r="F52" s="13" t="s">
        <v>838</v>
      </c>
      <c r="G52" s="13" t="s">
        <v>839</v>
      </c>
      <c r="H52" s="13" t="s">
        <v>840</v>
      </c>
      <c r="I52" s="13"/>
      <c r="J52" s="13">
        <v>1</v>
      </c>
      <c r="K52" s="13" t="s">
        <v>52</v>
      </c>
      <c r="L52" s="13">
        <v>2021</v>
      </c>
      <c r="M52" s="16">
        <v>44543</v>
      </c>
      <c r="N52" s="16"/>
      <c r="O52" s="13" t="s">
        <v>703</v>
      </c>
      <c r="P52" s="13">
        <v>582</v>
      </c>
      <c r="Q52" s="13" t="s">
        <v>54</v>
      </c>
      <c r="R52" s="17">
        <v>98</v>
      </c>
      <c r="S52" s="18">
        <v>0</v>
      </c>
      <c r="T52" s="18" t="s">
        <v>44</v>
      </c>
      <c r="U52" s="19" t="s">
        <v>55</v>
      </c>
      <c r="V52" s="13" t="s">
        <v>841</v>
      </c>
    </row>
    <row r="53" spans="2:22" x14ac:dyDescent="0.4">
      <c r="B53" s="13" t="s">
        <v>669</v>
      </c>
      <c r="C53" s="13" t="s">
        <v>670</v>
      </c>
      <c r="D53" s="14">
        <v>9783823395133</v>
      </c>
      <c r="E53" s="15" t="s">
        <v>671</v>
      </c>
      <c r="F53" s="13" t="s">
        <v>672</v>
      </c>
      <c r="G53" s="13" t="s">
        <v>673</v>
      </c>
      <c r="H53" s="13" t="s">
        <v>674</v>
      </c>
      <c r="I53" s="13"/>
      <c r="J53" s="13">
        <v>1</v>
      </c>
      <c r="K53" s="13" t="s">
        <v>52</v>
      </c>
      <c r="L53" s="13">
        <v>2022</v>
      </c>
      <c r="M53" s="16">
        <v>44641</v>
      </c>
      <c r="N53" s="16"/>
      <c r="O53" s="13" t="s">
        <v>176</v>
      </c>
      <c r="P53" s="13"/>
      <c r="Q53" s="13" t="s">
        <v>54</v>
      </c>
      <c r="R53" s="17">
        <v>34.99</v>
      </c>
      <c r="S53" s="18">
        <v>399</v>
      </c>
      <c r="T53" s="18"/>
      <c r="U53" s="19"/>
      <c r="V53" s="13" t="s">
        <v>675</v>
      </c>
    </row>
    <row r="54" spans="2:22" x14ac:dyDescent="0.4">
      <c r="B54" s="13" t="s">
        <v>676</v>
      </c>
      <c r="C54" s="13" t="s">
        <v>677</v>
      </c>
      <c r="D54" s="14">
        <v>9783823395539</v>
      </c>
      <c r="E54" s="15" t="s">
        <v>678</v>
      </c>
      <c r="F54" s="13" t="s">
        <v>679</v>
      </c>
      <c r="G54" s="13" t="s">
        <v>680</v>
      </c>
      <c r="H54" s="13"/>
      <c r="I54" s="13" t="s">
        <v>681</v>
      </c>
      <c r="J54" s="13">
        <v>1</v>
      </c>
      <c r="K54" s="13" t="s">
        <v>52</v>
      </c>
      <c r="L54" s="13">
        <v>2022</v>
      </c>
      <c r="M54" s="16">
        <v>44697</v>
      </c>
      <c r="N54" s="16"/>
      <c r="O54" s="13" t="s">
        <v>87</v>
      </c>
      <c r="P54" s="13"/>
      <c r="Q54" s="13" t="s">
        <v>54</v>
      </c>
      <c r="R54" s="17">
        <v>58</v>
      </c>
      <c r="S54" s="18">
        <v>119</v>
      </c>
      <c r="T54" s="18"/>
      <c r="U54" s="19"/>
      <c r="V54" s="13" t="s">
        <v>682</v>
      </c>
    </row>
    <row r="55" spans="2:22" x14ac:dyDescent="0.4">
      <c r="B55" s="13" t="s">
        <v>1454</v>
      </c>
      <c r="C55" s="13" t="s">
        <v>1455</v>
      </c>
      <c r="D55" s="14">
        <v>9783823395249</v>
      </c>
      <c r="E55" s="15" t="s">
        <v>1456</v>
      </c>
      <c r="F55" s="13" t="s">
        <v>1457</v>
      </c>
      <c r="G55" s="13"/>
      <c r="H55" s="13" t="s">
        <v>1458</v>
      </c>
      <c r="I55" s="13"/>
      <c r="J55" s="13">
        <v>1</v>
      </c>
      <c r="K55" s="13" t="s">
        <v>52</v>
      </c>
      <c r="L55" s="13">
        <v>2021</v>
      </c>
      <c r="M55" s="16">
        <v>44522</v>
      </c>
      <c r="N55" s="16"/>
      <c r="O55" s="13"/>
      <c r="P55" s="13"/>
      <c r="Q55" s="13" t="s">
        <v>54</v>
      </c>
      <c r="R55" s="17">
        <v>68</v>
      </c>
      <c r="S55" s="18">
        <v>119</v>
      </c>
      <c r="T55" s="18"/>
      <c r="U55" s="19"/>
      <c r="V55" s="13" t="s">
        <v>1459</v>
      </c>
    </row>
    <row r="56" spans="2:22" x14ac:dyDescent="0.4">
      <c r="B56" s="13" t="s">
        <v>683</v>
      </c>
      <c r="C56" s="13" t="s">
        <v>684</v>
      </c>
      <c r="D56" s="14">
        <v>9783823395300</v>
      </c>
      <c r="E56" s="15" t="s">
        <v>685</v>
      </c>
      <c r="F56" s="13" t="s">
        <v>686</v>
      </c>
      <c r="G56" s="13" t="s">
        <v>687</v>
      </c>
      <c r="H56" s="13" t="s">
        <v>688</v>
      </c>
      <c r="I56" s="13"/>
      <c r="J56" s="13">
        <v>1</v>
      </c>
      <c r="K56" s="13" t="s">
        <v>52</v>
      </c>
      <c r="L56" s="13">
        <v>2022</v>
      </c>
      <c r="M56" s="16">
        <v>44697</v>
      </c>
      <c r="N56" s="16"/>
      <c r="O56" s="13" t="s">
        <v>87</v>
      </c>
      <c r="P56" s="13"/>
      <c r="Q56" s="13" t="s">
        <v>54</v>
      </c>
      <c r="R56" s="17">
        <v>78</v>
      </c>
      <c r="S56" s="18">
        <v>119</v>
      </c>
      <c r="T56" s="18"/>
      <c r="U56" s="19"/>
      <c r="V56" s="13" t="s">
        <v>689</v>
      </c>
    </row>
    <row r="57" spans="2:22" x14ac:dyDescent="0.4">
      <c r="B57" s="13" t="s">
        <v>1460</v>
      </c>
      <c r="C57" s="13" t="s">
        <v>1461</v>
      </c>
      <c r="D57" s="14">
        <v>9783823395577</v>
      </c>
      <c r="E57" s="15" t="s">
        <v>1462</v>
      </c>
      <c r="F57" s="13" t="s">
        <v>1463</v>
      </c>
      <c r="G57" s="13" t="s">
        <v>1464</v>
      </c>
      <c r="H57" s="13" t="s">
        <v>1465</v>
      </c>
      <c r="I57" s="13"/>
      <c r="J57" s="13">
        <v>1</v>
      </c>
      <c r="K57" s="13" t="s">
        <v>52</v>
      </c>
      <c r="L57" s="13">
        <v>2022</v>
      </c>
      <c r="M57" s="16">
        <v>44907</v>
      </c>
      <c r="N57" s="16"/>
      <c r="O57" s="13" t="s">
        <v>1394</v>
      </c>
      <c r="P57" s="13">
        <v>21</v>
      </c>
      <c r="Q57" s="13" t="s">
        <v>54</v>
      </c>
      <c r="R57" s="17">
        <v>88</v>
      </c>
      <c r="S57" s="18">
        <v>132</v>
      </c>
      <c r="T57" s="18"/>
      <c r="U57" s="19"/>
      <c r="V57" s="13" t="s">
        <v>1466</v>
      </c>
    </row>
    <row r="58" spans="2:22" x14ac:dyDescent="0.4">
      <c r="B58" s="13" t="s">
        <v>110</v>
      </c>
      <c r="C58" s="13" t="s">
        <v>111</v>
      </c>
      <c r="D58" s="14">
        <v>9783823393931</v>
      </c>
      <c r="E58" s="15" t="s">
        <v>112</v>
      </c>
      <c r="F58" s="13" t="s">
        <v>113</v>
      </c>
      <c r="G58" s="13"/>
      <c r="H58" s="13" t="s">
        <v>114</v>
      </c>
      <c r="I58" s="13"/>
      <c r="J58" s="13">
        <v>2</v>
      </c>
      <c r="K58" s="13" t="s">
        <v>115</v>
      </c>
      <c r="L58" s="13">
        <v>2022</v>
      </c>
      <c r="M58" s="16">
        <v>44767</v>
      </c>
      <c r="N58" s="16"/>
      <c r="O58" s="13" t="s">
        <v>116</v>
      </c>
      <c r="P58" s="13"/>
      <c r="Q58" s="13" t="s">
        <v>54</v>
      </c>
      <c r="R58" s="17">
        <v>27.99</v>
      </c>
      <c r="S58" s="18">
        <v>499</v>
      </c>
      <c r="T58" s="18"/>
      <c r="U58" s="19"/>
      <c r="V58" s="13" t="s">
        <v>117</v>
      </c>
    </row>
    <row r="59" spans="2:22" x14ac:dyDescent="0.4">
      <c r="B59" s="13" t="s">
        <v>864</v>
      </c>
      <c r="C59" s="13" t="s">
        <v>865</v>
      </c>
      <c r="D59" s="14">
        <v>9783893086665</v>
      </c>
      <c r="E59" s="15" t="s">
        <v>866</v>
      </c>
      <c r="F59" s="13" t="s">
        <v>867</v>
      </c>
      <c r="G59" s="13" t="s">
        <v>868</v>
      </c>
      <c r="H59" s="13" t="s">
        <v>869</v>
      </c>
      <c r="I59" s="13"/>
      <c r="J59" s="13">
        <v>1</v>
      </c>
      <c r="K59" s="13" t="s">
        <v>52</v>
      </c>
      <c r="L59" s="13">
        <v>2022</v>
      </c>
      <c r="M59" s="16">
        <v>44739</v>
      </c>
      <c r="N59" s="16"/>
      <c r="O59" s="13" t="s">
        <v>78</v>
      </c>
      <c r="P59" s="13"/>
      <c r="Q59" s="13" t="s">
        <v>79</v>
      </c>
      <c r="R59" s="17">
        <v>17.989999999999998</v>
      </c>
      <c r="S59" s="18">
        <v>199</v>
      </c>
      <c r="T59" s="18"/>
      <c r="U59" s="19"/>
      <c r="V59" s="13" t="s">
        <v>870</v>
      </c>
    </row>
    <row r="60" spans="2:22" x14ac:dyDescent="0.4">
      <c r="B60" s="13" t="s">
        <v>690</v>
      </c>
      <c r="C60" s="13" t="s">
        <v>691</v>
      </c>
      <c r="D60" s="14">
        <v>9783823395157</v>
      </c>
      <c r="E60" s="15" t="s">
        <v>692</v>
      </c>
      <c r="F60" s="13" t="s">
        <v>693</v>
      </c>
      <c r="G60" s="13" t="s">
        <v>694</v>
      </c>
      <c r="H60" s="13"/>
      <c r="I60" s="13" t="s">
        <v>695</v>
      </c>
      <c r="J60" s="13">
        <v>1</v>
      </c>
      <c r="K60" s="13" t="s">
        <v>52</v>
      </c>
      <c r="L60" s="13">
        <v>2021</v>
      </c>
      <c r="M60" s="16">
        <v>44508</v>
      </c>
      <c r="N60" s="16"/>
      <c r="O60" s="13"/>
      <c r="P60" s="13"/>
      <c r="Q60" s="13" t="s">
        <v>54</v>
      </c>
      <c r="R60" s="17">
        <v>9.99</v>
      </c>
      <c r="S60" s="18">
        <v>0</v>
      </c>
      <c r="T60" s="18"/>
      <c r="U60" s="19"/>
      <c r="V60" s="13" t="s">
        <v>696</v>
      </c>
    </row>
    <row r="61" spans="2:22" x14ac:dyDescent="0.4">
      <c r="B61" s="13" t="s">
        <v>879</v>
      </c>
      <c r="C61" s="13" t="s">
        <v>880</v>
      </c>
      <c r="D61" s="14">
        <v>9783823394839</v>
      </c>
      <c r="E61" s="15" t="s">
        <v>881</v>
      </c>
      <c r="F61" s="13" t="s">
        <v>882</v>
      </c>
      <c r="G61" s="13"/>
      <c r="H61" s="13" t="s">
        <v>883</v>
      </c>
      <c r="I61" s="13"/>
      <c r="J61" s="13">
        <v>2</v>
      </c>
      <c r="K61" s="13" t="s">
        <v>884</v>
      </c>
      <c r="L61" s="13">
        <v>2022</v>
      </c>
      <c r="M61" s="16">
        <v>44809</v>
      </c>
      <c r="N61" s="16"/>
      <c r="O61" s="13" t="s">
        <v>176</v>
      </c>
      <c r="P61" s="13"/>
      <c r="Q61" s="13" t="s">
        <v>54</v>
      </c>
      <c r="R61" s="17">
        <v>22.99</v>
      </c>
      <c r="S61" s="18">
        <v>349</v>
      </c>
      <c r="T61" s="18"/>
      <c r="U61" s="19"/>
      <c r="V61" s="13" t="s">
        <v>885</v>
      </c>
    </row>
    <row r="62" spans="2:22" x14ac:dyDescent="0.4">
      <c r="B62" s="20" t="s">
        <v>1334</v>
      </c>
      <c r="C62" s="20" t="s">
        <v>1335</v>
      </c>
      <c r="D62" s="21">
        <v>9783823394419</v>
      </c>
      <c r="E62" s="22" t="s">
        <v>1336</v>
      </c>
      <c r="F62" s="20" t="s">
        <v>1337</v>
      </c>
      <c r="G62" s="20" t="s">
        <v>1338</v>
      </c>
      <c r="H62" s="20" t="s">
        <v>1339</v>
      </c>
      <c r="I62" s="20"/>
      <c r="J62" s="20">
        <v>1</v>
      </c>
      <c r="K62" s="20" t="s">
        <v>52</v>
      </c>
      <c r="L62" s="20">
        <v>2023</v>
      </c>
      <c r="M62" s="30">
        <v>44984</v>
      </c>
      <c r="N62" s="23"/>
      <c r="O62" s="20" t="s">
        <v>176</v>
      </c>
      <c r="P62" s="20"/>
      <c r="Q62" s="20" t="s">
        <v>54</v>
      </c>
      <c r="R62" s="24">
        <v>22.99</v>
      </c>
      <c r="S62" s="25">
        <v>349</v>
      </c>
      <c r="T62" s="25"/>
      <c r="U62" s="26"/>
      <c r="V62" s="20" t="s">
        <v>1340</v>
      </c>
    </row>
    <row r="64" spans="2:22" x14ac:dyDescent="0.4">
      <c r="B64" s="35" t="s">
        <v>128</v>
      </c>
    </row>
    <row r="65" spans="2:2" x14ac:dyDescent="0.4">
      <c r="B65" s="35" t="s">
        <v>133</v>
      </c>
    </row>
    <row r="66" spans="2:2" x14ac:dyDescent="0.4">
      <c r="B66" s="42" t="s">
        <v>3801</v>
      </c>
    </row>
  </sheetData>
  <hyperlinks>
    <hyperlink ref="B5" location="Übersicht!A1" display="zurück zur Übersicht" xr:uid="{FA37E774-62C6-4749-97DD-45AFA2E36FAC}"/>
  </hyperlinks>
  <pageMargins left="0.7" right="0.7" top="0.78740157499999996" bottom="0.78740157499999996"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63109-BEEE-41FC-A8B0-9406FACEA514}">
  <sheetPr>
    <tabColor theme="2" tint="-0.499984740745262"/>
  </sheetPr>
  <dimension ref="A1:V71"/>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7230.95</v>
      </c>
      <c r="H8" s="35"/>
      <c r="I8" s="35"/>
      <c r="J8" s="35"/>
      <c r="K8" s="35"/>
      <c r="L8" s="35"/>
    </row>
    <row r="9" spans="1:22" x14ac:dyDescent="0.4">
      <c r="D9" s="36"/>
      <c r="E9" s="36"/>
      <c r="F9" s="35" t="s">
        <v>131</v>
      </c>
      <c r="G9" s="44">
        <f>SUM(Tabelle35811121518[VK Campuslizenz | Institutional Price])</f>
        <v>8507</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497</v>
      </c>
      <c r="C13" s="27" t="s">
        <v>498</v>
      </c>
      <c r="D13" s="28">
        <v>9783823393429</v>
      </c>
      <c r="E13" s="27" t="s">
        <v>499</v>
      </c>
      <c r="F13" s="27" t="s">
        <v>500</v>
      </c>
      <c r="G13" s="27"/>
      <c r="H13" s="27" t="s">
        <v>501</v>
      </c>
      <c r="I13" s="27"/>
      <c r="J13" s="27">
        <v>1</v>
      </c>
      <c r="K13" s="27" t="s">
        <v>52</v>
      </c>
      <c r="L13" s="27">
        <v>2023</v>
      </c>
      <c r="M13" s="30"/>
      <c r="N13" s="30">
        <v>45215</v>
      </c>
      <c r="O13" s="27" t="s">
        <v>205</v>
      </c>
      <c r="P13" s="27"/>
      <c r="Q13" s="27" t="s">
        <v>54</v>
      </c>
      <c r="R13" s="31">
        <v>78</v>
      </c>
      <c r="S13" s="32">
        <v>119</v>
      </c>
      <c r="T13" s="32"/>
      <c r="U13" s="33"/>
      <c r="V13" s="27" t="s">
        <v>502</v>
      </c>
    </row>
    <row r="14" spans="1:22" x14ac:dyDescent="0.4">
      <c r="B14" s="27" t="s">
        <v>1467</v>
      </c>
      <c r="C14" s="27" t="s">
        <v>1468</v>
      </c>
      <c r="D14" s="28">
        <v>9783823394679</v>
      </c>
      <c r="E14" s="27" t="s">
        <v>1469</v>
      </c>
      <c r="F14" s="27" t="s">
        <v>1470</v>
      </c>
      <c r="G14" s="27"/>
      <c r="H14" s="27" t="s">
        <v>1471</v>
      </c>
      <c r="I14" s="27"/>
      <c r="J14" s="27">
        <v>1</v>
      </c>
      <c r="K14" s="27" t="s">
        <v>52</v>
      </c>
      <c r="L14" s="27">
        <v>2023</v>
      </c>
      <c r="M14" s="30"/>
      <c r="N14" s="30">
        <v>45173</v>
      </c>
      <c r="O14" s="27" t="s">
        <v>1472</v>
      </c>
      <c r="P14" s="27">
        <v>16</v>
      </c>
      <c r="Q14" s="27" t="s">
        <v>54</v>
      </c>
      <c r="R14" s="31">
        <v>68</v>
      </c>
      <c r="S14" s="32">
        <v>105</v>
      </c>
      <c r="T14" s="32"/>
      <c r="U14" s="33"/>
      <c r="V14" s="27" t="s">
        <v>1473</v>
      </c>
    </row>
    <row r="15" spans="1:22" x14ac:dyDescent="0.4">
      <c r="B15" s="27" t="s">
        <v>170</v>
      </c>
      <c r="C15" s="27" t="s">
        <v>171</v>
      </c>
      <c r="D15" s="28">
        <v>9783823394495</v>
      </c>
      <c r="E15" s="27" t="s">
        <v>172</v>
      </c>
      <c r="F15" s="27" t="s">
        <v>173</v>
      </c>
      <c r="G15" s="27"/>
      <c r="H15" s="27" t="s">
        <v>174</v>
      </c>
      <c r="I15" s="27"/>
      <c r="J15" s="27">
        <v>4</v>
      </c>
      <c r="K15" s="27" t="s">
        <v>175</v>
      </c>
      <c r="L15" s="27">
        <v>2022</v>
      </c>
      <c r="M15" s="30">
        <v>44795</v>
      </c>
      <c r="N15" s="30"/>
      <c r="O15" s="27" t="s">
        <v>176</v>
      </c>
      <c r="P15" s="27"/>
      <c r="Q15" s="27" t="s">
        <v>54</v>
      </c>
      <c r="R15" s="31">
        <v>24.99</v>
      </c>
      <c r="S15" s="32">
        <v>349</v>
      </c>
      <c r="T15" s="32"/>
      <c r="U15" s="33"/>
      <c r="V15" s="27" t="s">
        <v>177</v>
      </c>
    </row>
    <row r="16" spans="1:22" x14ac:dyDescent="0.4">
      <c r="B16" s="27" t="s">
        <v>503</v>
      </c>
      <c r="C16" s="27" t="s">
        <v>504</v>
      </c>
      <c r="D16" s="28">
        <v>9783823393344</v>
      </c>
      <c r="E16" s="27" t="s">
        <v>505</v>
      </c>
      <c r="F16" s="27" t="s">
        <v>506</v>
      </c>
      <c r="G16" s="27"/>
      <c r="H16" s="27" t="s">
        <v>507</v>
      </c>
      <c r="I16" s="27"/>
      <c r="J16" s="27">
        <v>1</v>
      </c>
      <c r="K16" s="27" t="s">
        <v>52</v>
      </c>
      <c r="L16" s="27">
        <v>2022</v>
      </c>
      <c r="M16" s="30">
        <v>44893</v>
      </c>
      <c r="N16" s="30"/>
      <c r="O16" s="27" t="s">
        <v>176</v>
      </c>
      <c r="P16" s="27"/>
      <c r="Q16" s="27" t="s">
        <v>54</v>
      </c>
      <c r="R16" s="31">
        <v>28.99</v>
      </c>
      <c r="S16" s="32">
        <v>329</v>
      </c>
      <c r="T16" s="32"/>
      <c r="U16" s="33"/>
      <c r="V16" s="27" t="s">
        <v>508</v>
      </c>
    </row>
    <row r="17" spans="2:22" x14ac:dyDescent="0.4">
      <c r="B17" s="27" t="s">
        <v>1474</v>
      </c>
      <c r="C17" s="27" t="s">
        <v>1475</v>
      </c>
      <c r="D17" s="28">
        <v>9783823394808</v>
      </c>
      <c r="E17" s="27" t="s">
        <v>1476</v>
      </c>
      <c r="F17" s="27" t="s">
        <v>1477</v>
      </c>
      <c r="G17" s="27" t="s">
        <v>1478</v>
      </c>
      <c r="H17" s="27"/>
      <c r="I17" s="27" t="s">
        <v>1479</v>
      </c>
      <c r="J17" s="27">
        <v>1</v>
      </c>
      <c r="K17" s="27" t="s">
        <v>52</v>
      </c>
      <c r="L17" s="27">
        <v>2022</v>
      </c>
      <c r="M17" s="30">
        <v>44592</v>
      </c>
      <c r="N17" s="30"/>
      <c r="O17" s="27"/>
      <c r="P17" s="27"/>
      <c r="Q17" s="27" t="s">
        <v>54</v>
      </c>
      <c r="R17" s="31">
        <v>88</v>
      </c>
      <c r="S17" s="32">
        <v>0</v>
      </c>
      <c r="T17" s="32" t="s">
        <v>44</v>
      </c>
      <c r="U17" s="33" t="s">
        <v>55</v>
      </c>
      <c r="V17" s="27" t="s">
        <v>1480</v>
      </c>
    </row>
    <row r="18" spans="2:22" x14ac:dyDescent="0.4">
      <c r="B18" s="27" t="s">
        <v>915</v>
      </c>
      <c r="C18" s="27" t="s">
        <v>916</v>
      </c>
      <c r="D18" s="28">
        <v>9783772055010</v>
      </c>
      <c r="E18" s="27" t="s">
        <v>917</v>
      </c>
      <c r="F18" s="27" t="s">
        <v>918</v>
      </c>
      <c r="G18" s="27" t="s">
        <v>919</v>
      </c>
      <c r="H18" s="27" t="s">
        <v>920</v>
      </c>
      <c r="I18" s="27"/>
      <c r="J18" s="27">
        <v>1</v>
      </c>
      <c r="K18" s="27" t="s">
        <v>52</v>
      </c>
      <c r="L18" s="27">
        <v>2020</v>
      </c>
      <c r="M18" s="30">
        <v>44179</v>
      </c>
      <c r="N18" s="30"/>
      <c r="O18" s="27"/>
      <c r="P18" s="27">
        <v>1</v>
      </c>
      <c r="Q18" s="27" t="s">
        <v>63</v>
      </c>
      <c r="R18" s="31">
        <v>179</v>
      </c>
      <c r="S18" s="32">
        <v>269</v>
      </c>
      <c r="T18" s="32"/>
      <c r="U18" s="33"/>
      <c r="V18" s="27" t="s">
        <v>921</v>
      </c>
    </row>
    <row r="19" spans="2:22" x14ac:dyDescent="0.4">
      <c r="B19" s="27" t="s">
        <v>1341</v>
      </c>
      <c r="C19" s="27" t="s">
        <v>1342</v>
      </c>
      <c r="D19" s="28">
        <v>9783823392316</v>
      </c>
      <c r="E19" s="27" t="s">
        <v>1343</v>
      </c>
      <c r="F19" s="27" t="s">
        <v>1344</v>
      </c>
      <c r="G19" s="27" t="s">
        <v>385</v>
      </c>
      <c r="H19" s="27" t="s">
        <v>1345</v>
      </c>
      <c r="I19" s="27"/>
      <c r="J19" s="27">
        <v>2</v>
      </c>
      <c r="K19" s="27" t="s">
        <v>1346</v>
      </c>
      <c r="L19" s="27">
        <v>2020</v>
      </c>
      <c r="M19" s="30">
        <v>44088</v>
      </c>
      <c r="N19" s="30"/>
      <c r="O19" s="27" t="s">
        <v>176</v>
      </c>
      <c r="P19" s="27"/>
      <c r="Q19" s="27" t="s">
        <v>54</v>
      </c>
      <c r="R19" s="31">
        <v>24.99</v>
      </c>
      <c r="S19" s="32">
        <v>299</v>
      </c>
      <c r="T19" s="32"/>
      <c r="U19" s="33"/>
      <c r="V19" s="27" t="s">
        <v>1347</v>
      </c>
    </row>
    <row r="20" spans="2:22" x14ac:dyDescent="0.4">
      <c r="B20" s="27" t="s">
        <v>509</v>
      </c>
      <c r="C20" s="27" t="s">
        <v>510</v>
      </c>
      <c r="D20" s="28">
        <v>9783823395096</v>
      </c>
      <c r="E20" s="27" t="s">
        <v>511</v>
      </c>
      <c r="F20" s="27" t="s">
        <v>512</v>
      </c>
      <c r="G20" s="27"/>
      <c r="H20" s="27"/>
      <c r="I20" s="27" t="s">
        <v>501</v>
      </c>
      <c r="J20" s="27">
        <v>1</v>
      </c>
      <c r="K20" s="27" t="s">
        <v>52</v>
      </c>
      <c r="L20" s="27">
        <v>2023</v>
      </c>
      <c r="M20" s="30"/>
      <c r="N20" s="30">
        <v>45257</v>
      </c>
      <c r="O20" s="27" t="s">
        <v>513</v>
      </c>
      <c r="P20" s="27">
        <v>21</v>
      </c>
      <c r="Q20" s="27" t="s">
        <v>54</v>
      </c>
      <c r="R20" s="31">
        <v>58</v>
      </c>
      <c r="S20" s="32">
        <v>119</v>
      </c>
      <c r="T20" s="32"/>
      <c r="U20" s="33"/>
      <c r="V20" s="27" t="s">
        <v>514</v>
      </c>
    </row>
    <row r="21" spans="2:22" x14ac:dyDescent="0.4">
      <c r="B21" s="27" t="s">
        <v>192</v>
      </c>
      <c r="C21" s="27" t="s">
        <v>193</v>
      </c>
      <c r="D21" s="28">
        <v>9783772057519</v>
      </c>
      <c r="E21" s="27" t="s">
        <v>194</v>
      </c>
      <c r="F21" s="27" t="s">
        <v>195</v>
      </c>
      <c r="G21" s="27"/>
      <c r="H21" s="27" t="s">
        <v>196</v>
      </c>
      <c r="I21" s="27"/>
      <c r="J21" s="27">
        <v>1</v>
      </c>
      <c r="K21" s="27" t="s">
        <v>52</v>
      </c>
      <c r="L21" s="27">
        <v>2021</v>
      </c>
      <c r="M21" s="30">
        <v>44375</v>
      </c>
      <c r="N21" s="30"/>
      <c r="O21" s="27" t="s">
        <v>197</v>
      </c>
      <c r="P21" s="27">
        <v>148</v>
      </c>
      <c r="Q21" s="27" t="s">
        <v>63</v>
      </c>
      <c r="R21" s="31">
        <v>58</v>
      </c>
      <c r="S21" s="32">
        <v>0</v>
      </c>
      <c r="T21" s="32" t="s">
        <v>44</v>
      </c>
      <c r="U21" s="33" t="s">
        <v>55</v>
      </c>
      <c r="V21" s="27" t="s">
        <v>198</v>
      </c>
    </row>
    <row r="22" spans="2:22" x14ac:dyDescent="0.4">
      <c r="B22" s="27" t="s">
        <v>199</v>
      </c>
      <c r="C22" s="27" t="s">
        <v>200</v>
      </c>
      <c r="D22" s="28">
        <v>9783823394990</v>
      </c>
      <c r="E22" s="27" t="s">
        <v>201</v>
      </c>
      <c r="F22" s="27" t="s">
        <v>202</v>
      </c>
      <c r="G22" s="27" t="s">
        <v>203</v>
      </c>
      <c r="H22" s="27" t="s">
        <v>204</v>
      </c>
      <c r="I22" s="27"/>
      <c r="J22" s="27">
        <v>1</v>
      </c>
      <c r="K22" s="27" t="s">
        <v>52</v>
      </c>
      <c r="L22" s="27">
        <v>2021</v>
      </c>
      <c r="M22" s="30">
        <v>44312</v>
      </c>
      <c r="N22" s="30"/>
      <c r="O22" s="27" t="s">
        <v>205</v>
      </c>
      <c r="P22" s="27"/>
      <c r="Q22" s="27" t="s">
        <v>54</v>
      </c>
      <c r="R22" s="31">
        <v>84</v>
      </c>
      <c r="S22" s="32">
        <v>126</v>
      </c>
      <c r="T22" s="32"/>
      <c r="U22" s="33"/>
      <c r="V22" s="27" t="s">
        <v>206</v>
      </c>
    </row>
    <row r="23" spans="2:22" x14ac:dyDescent="0.4">
      <c r="B23" s="27" t="s">
        <v>515</v>
      </c>
      <c r="C23" s="27" t="s">
        <v>516</v>
      </c>
      <c r="D23" s="28">
        <v>9783823394983</v>
      </c>
      <c r="E23" s="27" t="s">
        <v>517</v>
      </c>
      <c r="F23" s="27" t="s">
        <v>518</v>
      </c>
      <c r="G23" s="27" t="s">
        <v>519</v>
      </c>
      <c r="H23" s="27" t="s">
        <v>520</v>
      </c>
      <c r="I23" s="27"/>
      <c r="J23" s="27">
        <v>1</v>
      </c>
      <c r="K23" s="27" t="s">
        <v>52</v>
      </c>
      <c r="L23" s="27">
        <v>2021</v>
      </c>
      <c r="M23" s="30">
        <v>44326</v>
      </c>
      <c r="N23" s="30"/>
      <c r="O23" s="27" t="s">
        <v>521</v>
      </c>
      <c r="P23" s="27">
        <v>41</v>
      </c>
      <c r="Q23" s="27" t="s">
        <v>54</v>
      </c>
      <c r="R23" s="31">
        <v>58</v>
      </c>
      <c r="S23" s="32">
        <v>119</v>
      </c>
      <c r="T23" s="32"/>
      <c r="U23" s="33"/>
      <c r="V23" s="27" t="s">
        <v>522</v>
      </c>
    </row>
    <row r="24" spans="2:22" x14ac:dyDescent="0.4">
      <c r="B24" s="27" t="s">
        <v>922</v>
      </c>
      <c r="C24" s="27" t="s">
        <v>923</v>
      </c>
      <c r="D24" s="28">
        <v>9783823394426</v>
      </c>
      <c r="E24" s="27" t="s">
        <v>924</v>
      </c>
      <c r="F24" s="27" t="s">
        <v>925</v>
      </c>
      <c r="G24" s="27"/>
      <c r="H24" s="27"/>
      <c r="I24" s="27" t="s">
        <v>926</v>
      </c>
      <c r="J24" s="27">
        <v>1</v>
      </c>
      <c r="K24" s="27" t="s">
        <v>52</v>
      </c>
      <c r="L24" s="27">
        <v>2021</v>
      </c>
      <c r="M24" s="30">
        <v>44487</v>
      </c>
      <c r="N24" s="30"/>
      <c r="O24" s="27" t="s">
        <v>927</v>
      </c>
      <c r="P24" s="27">
        <v>4</v>
      </c>
      <c r="Q24" s="27" t="s">
        <v>54</v>
      </c>
      <c r="R24" s="31">
        <v>68</v>
      </c>
      <c r="S24" s="32">
        <v>119</v>
      </c>
      <c r="T24" s="32" t="s">
        <v>44</v>
      </c>
      <c r="U24" s="33" t="s">
        <v>410</v>
      </c>
      <c r="V24" s="27" t="s">
        <v>928</v>
      </c>
    </row>
    <row r="25" spans="2:22" x14ac:dyDescent="0.4">
      <c r="B25" s="27" t="s">
        <v>412</v>
      </c>
      <c r="C25" s="27" t="s">
        <v>413</v>
      </c>
      <c r="D25" s="28">
        <v>9783823393221</v>
      </c>
      <c r="E25" s="27" t="s">
        <v>414</v>
      </c>
      <c r="F25" s="27" t="s">
        <v>415</v>
      </c>
      <c r="G25" s="27"/>
      <c r="H25" s="27" t="s">
        <v>416</v>
      </c>
      <c r="I25" s="27"/>
      <c r="J25" s="27">
        <v>1</v>
      </c>
      <c r="K25" s="27" t="s">
        <v>52</v>
      </c>
      <c r="L25" s="27">
        <v>2021</v>
      </c>
      <c r="M25" s="30">
        <v>44389</v>
      </c>
      <c r="N25" s="30"/>
      <c r="O25" s="27" t="s">
        <v>176</v>
      </c>
      <c r="P25" s="27"/>
      <c r="Q25" s="27" t="s">
        <v>54</v>
      </c>
      <c r="R25" s="31">
        <v>29.9</v>
      </c>
      <c r="S25" s="32">
        <v>399</v>
      </c>
      <c r="T25" s="32"/>
      <c r="U25" s="33"/>
      <c r="V25" s="27" t="s">
        <v>417</v>
      </c>
    </row>
    <row r="26" spans="2:22" x14ac:dyDescent="0.4">
      <c r="B26" s="27" t="s">
        <v>1348</v>
      </c>
      <c r="C26" s="27" t="s">
        <v>1349</v>
      </c>
      <c r="D26" s="28">
        <v>9783823392750</v>
      </c>
      <c r="E26" s="27" t="s">
        <v>1350</v>
      </c>
      <c r="F26" s="27" t="s">
        <v>1351</v>
      </c>
      <c r="G26" s="27"/>
      <c r="H26" s="27" t="s">
        <v>1352</v>
      </c>
      <c r="I26" s="27"/>
      <c r="J26" s="27">
        <v>1</v>
      </c>
      <c r="K26" s="27" t="s">
        <v>52</v>
      </c>
      <c r="L26" s="27">
        <v>2022</v>
      </c>
      <c r="M26" s="30">
        <v>44697</v>
      </c>
      <c r="N26" s="30"/>
      <c r="O26" s="27" t="s">
        <v>596</v>
      </c>
      <c r="P26" s="27">
        <v>14</v>
      </c>
      <c r="Q26" s="27" t="s">
        <v>54</v>
      </c>
      <c r="R26" s="31">
        <v>14.99</v>
      </c>
      <c r="S26" s="32">
        <v>199</v>
      </c>
      <c r="T26" s="32"/>
      <c r="U26" s="33"/>
      <c r="V26" s="27" t="s">
        <v>1353</v>
      </c>
    </row>
    <row r="27" spans="2:22" x14ac:dyDescent="0.4">
      <c r="B27" s="27" t="s">
        <v>1481</v>
      </c>
      <c r="C27" s="27" t="s">
        <v>1482</v>
      </c>
      <c r="D27" s="28">
        <v>9783823393122</v>
      </c>
      <c r="E27" s="27" t="s">
        <v>1483</v>
      </c>
      <c r="F27" s="27" t="s">
        <v>1484</v>
      </c>
      <c r="G27" s="27" t="s">
        <v>1485</v>
      </c>
      <c r="H27" s="27" t="s">
        <v>1486</v>
      </c>
      <c r="I27" s="27"/>
      <c r="J27" s="27">
        <v>1</v>
      </c>
      <c r="K27" s="27" t="s">
        <v>52</v>
      </c>
      <c r="L27" s="27">
        <v>2020</v>
      </c>
      <c r="M27" s="30">
        <v>44102</v>
      </c>
      <c r="N27" s="30"/>
      <c r="O27" s="27"/>
      <c r="P27" s="27"/>
      <c r="Q27" s="27" t="s">
        <v>54</v>
      </c>
      <c r="R27" s="31">
        <v>49.9</v>
      </c>
      <c r="S27" s="32">
        <v>0</v>
      </c>
      <c r="T27" s="32" t="s">
        <v>44</v>
      </c>
      <c r="U27" s="33" t="s">
        <v>55</v>
      </c>
      <c r="V27" s="27" t="s">
        <v>1487</v>
      </c>
    </row>
    <row r="28" spans="2:22" x14ac:dyDescent="0.4">
      <c r="B28" s="27" t="s">
        <v>523</v>
      </c>
      <c r="C28" s="27" t="s">
        <v>524</v>
      </c>
      <c r="D28" s="28">
        <v>9783823394549</v>
      </c>
      <c r="E28" s="27" t="s">
        <v>525</v>
      </c>
      <c r="F28" s="27" t="s">
        <v>526</v>
      </c>
      <c r="G28" s="27" t="s">
        <v>527</v>
      </c>
      <c r="H28" s="27"/>
      <c r="I28" s="27" t="s">
        <v>528</v>
      </c>
      <c r="J28" s="27">
        <v>1</v>
      </c>
      <c r="K28" s="27" t="s">
        <v>52</v>
      </c>
      <c r="L28" s="27">
        <v>2020</v>
      </c>
      <c r="M28" s="30">
        <v>44172</v>
      </c>
      <c r="N28" s="30"/>
      <c r="O28" s="27"/>
      <c r="P28" s="27"/>
      <c r="Q28" s="27" t="s">
        <v>54</v>
      </c>
      <c r="R28" s="31">
        <v>98</v>
      </c>
      <c r="S28" s="32">
        <v>147</v>
      </c>
      <c r="T28" s="32"/>
      <c r="U28" s="33"/>
      <c r="V28" s="27" t="s">
        <v>529</v>
      </c>
    </row>
    <row r="29" spans="2:22" x14ac:dyDescent="0.4">
      <c r="B29" s="27" t="s">
        <v>207</v>
      </c>
      <c r="C29" s="27" t="s">
        <v>208</v>
      </c>
      <c r="D29" s="28">
        <v>9783823392446</v>
      </c>
      <c r="E29" s="27" t="s">
        <v>209</v>
      </c>
      <c r="F29" s="27" t="s">
        <v>210</v>
      </c>
      <c r="G29" s="27"/>
      <c r="H29" s="27"/>
      <c r="I29" s="27" t="s">
        <v>211</v>
      </c>
      <c r="J29" s="27">
        <v>1</v>
      </c>
      <c r="K29" s="27" t="s">
        <v>52</v>
      </c>
      <c r="L29" s="27">
        <v>2021</v>
      </c>
      <c r="M29" s="30">
        <v>44284</v>
      </c>
      <c r="N29" s="30"/>
      <c r="O29" s="27" t="s">
        <v>176</v>
      </c>
      <c r="P29" s="27"/>
      <c r="Q29" s="27" t="s">
        <v>54</v>
      </c>
      <c r="R29" s="31">
        <v>26.99</v>
      </c>
      <c r="S29" s="32">
        <v>349</v>
      </c>
      <c r="T29" s="32"/>
      <c r="U29" s="33"/>
      <c r="V29" s="27" t="s">
        <v>212</v>
      </c>
    </row>
    <row r="30" spans="2:22" x14ac:dyDescent="0.4">
      <c r="B30" s="27" t="s">
        <v>1488</v>
      </c>
      <c r="C30" s="27" t="s">
        <v>1489</v>
      </c>
      <c r="D30" s="28">
        <v>9783823394723</v>
      </c>
      <c r="E30" s="27" t="s">
        <v>1490</v>
      </c>
      <c r="F30" s="27" t="s">
        <v>1491</v>
      </c>
      <c r="G30" s="27" t="s">
        <v>1492</v>
      </c>
      <c r="H30" s="27" t="s">
        <v>1493</v>
      </c>
      <c r="I30" s="27"/>
      <c r="J30" s="27">
        <v>1</v>
      </c>
      <c r="K30" s="27" t="s">
        <v>52</v>
      </c>
      <c r="L30" s="27">
        <v>2021</v>
      </c>
      <c r="M30" s="30">
        <v>44242</v>
      </c>
      <c r="N30" s="30"/>
      <c r="O30" s="27" t="s">
        <v>1494</v>
      </c>
      <c r="P30" s="27">
        <v>15</v>
      </c>
      <c r="Q30" s="27" t="s">
        <v>54</v>
      </c>
      <c r="R30" s="31">
        <v>68</v>
      </c>
      <c r="S30" s="32">
        <v>119</v>
      </c>
      <c r="T30" s="32"/>
      <c r="U30" s="33"/>
      <c r="V30" s="27" t="s">
        <v>1495</v>
      </c>
    </row>
    <row r="31" spans="2:22" x14ac:dyDescent="0.4">
      <c r="B31" s="27" t="s">
        <v>213</v>
      </c>
      <c r="C31" s="27" t="s">
        <v>214</v>
      </c>
      <c r="D31" s="28">
        <v>9783823394518</v>
      </c>
      <c r="E31" s="27" t="s">
        <v>215</v>
      </c>
      <c r="F31" s="27" t="s">
        <v>216</v>
      </c>
      <c r="G31" s="27" t="s">
        <v>217</v>
      </c>
      <c r="H31" s="27" t="s">
        <v>218</v>
      </c>
      <c r="I31" s="27"/>
      <c r="J31" s="27">
        <v>1</v>
      </c>
      <c r="K31" s="27" t="s">
        <v>52</v>
      </c>
      <c r="L31" s="27">
        <v>2021</v>
      </c>
      <c r="M31" s="30">
        <v>44207</v>
      </c>
      <c r="N31" s="30"/>
      <c r="O31" s="27" t="s">
        <v>53</v>
      </c>
      <c r="P31" s="27">
        <v>7</v>
      </c>
      <c r="Q31" s="27" t="s">
        <v>54</v>
      </c>
      <c r="R31" s="31">
        <v>49</v>
      </c>
      <c r="S31" s="32">
        <v>123</v>
      </c>
      <c r="T31" s="32"/>
      <c r="U31" s="33"/>
      <c r="V31" s="27" t="s">
        <v>219</v>
      </c>
    </row>
    <row r="32" spans="2:22" x14ac:dyDescent="0.4">
      <c r="B32" s="27" t="s">
        <v>220</v>
      </c>
      <c r="C32" s="27" t="s">
        <v>221</v>
      </c>
      <c r="D32" s="28">
        <v>9783823395003</v>
      </c>
      <c r="E32" s="27" t="s">
        <v>222</v>
      </c>
      <c r="F32" s="27" t="s">
        <v>223</v>
      </c>
      <c r="G32" s="27" t="s">
        <v>224</v>
      </c>
      <c r="H32" s="27" t="s">
        <v>225</v>
      </c>
      <c r="I32" s="27"/>
      <c r="J32" s="27">
        <v>1</v>
      </c>
      <c r="K32" s="27" t="s">
        <v>52</v>
      </c>
      <c r="L32" s="27">
        <v>2021</v>
      </c>
      <c r="M32" s="30">
        <v>44347</v>
      </c>
      <c r="N32" s="30"/>
      <c r="O32" s="27" t="s">
        <v>205</v>
      </c>
      <c r="P32" s="27"/>
      <c r="Q32" s="27" t="s">
        <v>54</v>
      </c>
      <c r="R32" s="31">
        <v>78</v>
      </c>
      <c r="S32" s="32">
        <v>119</v>
      </c>
      <c r="T32" s="32"/>
      <c r="U32" s="33"/>
      <c r="V32" s="27" t="s">
        <v>226</v>
      </c>
    </row>
    <row r="33" spans="2:22" x14ac:dyDescent="0.4">
      <c r="B33" s="27" t="s">
        <v>227</v>
      </c>
      <c r="C33" s="27" t="s">
        <v>228</v>
      </c>
      <c r="D33" s="28">
        <v>9783823394488</v>
      </c>
      <c r="E33" s="27" t="s">
        <v>229</v>
      </c>
      <c r="F33" s="27" t="s">
        <v>230</v>
      </c>
      <c r="G33" s="27"/>
      <c r="H33" s="27" t="s">
        <v>231</v>
      </c>
      <c r="I33" s="27"/>
      <c r="J33" s="27">
        <v>4</v>
      </c>
      <c r="K33" s="27" t="s">
        <v>232</v>
      </c>
      <c r="L33" s="27">
        <v>2022</v>
      </c>
      <c r="M33" s="30">
        <v>44627</v>
      </c>
      <c r="N33" s="30"/>
      <c r="O33" s="27" t="s">
        <v>116</v>
      </c>
      <c r="P33" s="27"/>
      <c r="Q33" s="27" t="s">
        <v>54</v>
      </c>
      <c r="R33" s="31">
        <v>21.99</v>
      </c>
      <c r="S33" s="32">
        <v>399</v>
      </c>
      <c r="T33" s="32"/>
      <c r="U33" s="33"/>
      <c r="V33" s="27" t="s">
        <v>233</v>
      </c>
    </row>
    <row r="34" spans="2:22" x14ac:dyDescent="0.4">
      <c r="B34" s="27" t="s">
        <v>530</v>
      </c>
      <c r="C34" s="27" t="s">
        <v>531</v>
      </c>
      <c r="D34" s="28">
        <v>9783823395058</v>
      </c>
      <c r="E34" s="27" t="s">
        <v>532</v>
      </c>
      <c r="F34" s="27" t="s">
        <v>533</v>
      </c>
      <c r="G34" s="27" t="s">
        <v>534</v>
      </c>
      <c r="H34" s="27"/>
      <c r="I34" s="27" t="s">
        <v>535</v>
      </c>
      <c r="J34" s="27">
        <v>1</v>
      </c>
      <c r="K34" s="27" t="s">
        <v>52</v>
      </c>
      <c r="L34" s="27">
        <v>2021</v>
      </c>
      <c r="M34" s="30">
        <v>44438</v>
      </c>
      <c r="N34" s="30"/>
      <c r="O34" s="27" t="s">
        <v>205</v>
      </c>
      <c r="P34" s="27"/>
      <c r="Q34" s="27" t="s">
        <v>54</v>
      </c>
      <c r="R34" s="31">
        <v>68</v>
      </c>
      <c r="S34" s="32">
        <v>119</v>
      </c>
      <c r="T34" s="32"/>
      <c r="U34" s="33"/>
      <c r="V34" s="27" t="s">
        <v>536</v>
      </c>
    </row>
    <row r="35" spans="2:22" x14ac:dyDescent="0.4">
      <c r="B35" s="27" t="s">
        <v>1496</v>
      </c>
      <c r="C35" s="27" t="s">
        <v>1497</v>
      </c>
      <c r="D35" s="28">
        <v>9783823393528</v>
      </c>
      <c r="E35" s="27" t="s">
        <v>1498</v>
      </c>
      <c r="F35" s="27" t="s">
        <v>1499</v>
      </c>
      <c r="G35" s="27" t="s">
        <v>1500</v>
      </c>
      <c r="H35" s="27"/>
      <c r="I35" s="27" t="s">
        <v>1501</v>
      </c>
      <c r="J35" s="27">
        <v>1</v>
      </c>
      <c r="K35" s="27" t="s">
        <v>52</v>
      </c>
      <c r="L35" s="27">
        <v>2021</v>
      </c>
      <c r="M35" s="30">
        <v>44438</v>
      </c>
      <c r="N35" s="30"/>
      <c r="O35" s="27" t="s">
        <v>1494</v>
      </c>
      <c r="P35" s="27">
        <v>14</v>
      </c>
      <c r="Q35" s="27" t="s">
        <v>54</v>
      </c>
      <c r="R35" s="31">
        <v>68</v>
      </c>
      <c r="S35" s="32">
        <v>119</v>
      </c>
      <c r="T35" s="32"/>
      <c r="U35" s="33"/>
      <c r="V35" s="27" t="s">
        <v>1502</v>
      </c>
    </row>
    <row r="36" spans="2:22" x14ac:dyDescent="0.4">
      <c r="B36" s="27" t="s">
        <v>537</v>
      </c>
      <c r="C36" s="27" t="s">
        <v>538</v>
      </c>
      <c r="D36" s="28">
        <v>9783823394884</v>
      </c>
      <c r="E36" s="27" t="s">
        <v>539</v>
      </c>
      <c r="F36" s="27" t="s">
        <v>540</v>
      </c>
      <c r="G36" s="27" t="s">
        <v>541</v>
      </c>
      <c r="H36" s="27" t="s">
        <v>542</v>
      </c>
      <c r="I36" s="27"/>
      <c r="J36" s="27">
        <v>1</v>
      </c>
      <c r="K36" s="27" t="s">
        <v>52</v>
      </c>
      <c r="L36" s="27">
        <v>2021</v>
      </c>
      <c r="M36" s="30">
        <v>44354</v>
      </c>
      <c r="N36" s="30"/>
      <c r="O36" s="27"/>
      <c r="P36" s="27"/>
      <c r="Q36" s="27" t="s">
        <v>54</v>
      </c>
      <c r="R36" s="31">
        <v>29.9</v>
      </c>
      <c r="S36" s="32">
        <v>119</v>
      </c>
      <c r="T36" s="32"/>
      <c r="U36" s="33"/>
      <c r="V36" s="27" t="s">
        <v>543</v>
      </c>
    </row>
    <row r="37" spans="2:22" x14ac:dyDescent="0.4">
      <c r="B37" s="27" t="s">
        <v>943</v>
      </c>
      <c r="C37" s="27" t="s">
        <v>944</v>
      </c>
      <c r="D37" s="28">
        <v>9783823394785</v>
      </c>
      <c r="E37" s="27" t="s">
        <v>945</v>
      </c>
      <c r="F37" s="27" t="s">
        <v>946</v>
      </c>
      <c r="G37" s="27"/>
      <c r="H37" s="27" t="s">
        <v>947</v>
      </c>
      <c r="I37" s="27"/>
      <c r="J37" s="27">
        <v>1</v>
      </c>
      <c r="K37" s="27" t="s">
        <v>52</v>
      </c>
      <c r="L37" s="27">
        <v>2021</v>
      </c>
      <c r="M37" s="30">
        <v>44333</v>
      </c>
      <c r="N37" s="30"/>
      <c r="O37" s="27"/>
      <c r="P37" s="27"/>
      <c r="Q37" s="27" t="s">
        <v>54</v>
      </c>
      <c r="R37" s="31">
        <v>58</v>
      </c>
      <c r="S37" s="32">
        <v>119</v>
      </c>
      <c r="T37" s="32"/>
      <c r="U37" s="33"/>
      <c r="V37" s="27" t="s">
        <v>948</v>
      </c>
    </row>
    <row r="38" spans="2:22" x14ac:dyDescent="0.4">
      <c r="B38" s="27" t="s">
        <v>1503</v>
      </c>
      <c r="C38" s="27" t="s">
        <v>1504</v>
      </c>
      <c r="D38" s="28">
        <v>9783772057304</v>
      </c>
      <c r="E38" s="27" t="s">
        <v>1505</v>
      </c>
      <c r="F38" s="27" t="s">
        <v>1506</v>
      </c>
      <c r="G38" s="27" t="s">
        <v>1507</v>
      </c>
      <c r="H38" s="27" t="s">
        <v>1508</v>
      </c>
      <c r="I38" s="27"/>
      <c r="J38" s="27">
        <v>1</v>
      </c>
      <c r="K38" s="27" t="s">
        <v>52</v>
      </c>
      <c r="L38" s="27">
        <v>2021</v>
      </c>
      <c r="M38" s="30">
        <v>44242</v>
      </c>
      <c r="N38" s="30"/>
      <c r="O38" s="27" t="s">
        <v>1431</v>
      </c>
      <c r="P38" s="27">
        <v>142</v>
      </c>
      <c r="Q38" s="27" t="s">
        <v>63</v>
      </c>
      <c r="R38" s="31">
        <v>78</v>
      </c>
      <c r="S38" s="32">
        <v>0</v>
      </c>
      <c r="T38" s="32" t="s">
        <v>44</v>
      </c>
      <c r="U38" s="33" t="s">
        <v>55</v>
      </c>
      <c r="V38" s="27" t="s">
        <v>1509</v>
      </c>
    </row>
    <row r="39" spans="2:22" x14ac:dyDescent="0.4">
      <c r="B39" s="27" t="s">
        <v>1510</v>
      </c>
      <c r="C39" s="27" t="s">
        <v>1511</v>
      </c>
      <c r="D39" s="28">
        <v>9783823393535</v>
      </c>
      <c r="E39" s="27" t="s">
        <v>1512</v>
      </c>
      <c r="F39" s="27" t="s">
        <v>1513</v>
      </c>
      <c r="G39" s="27" t="s">
        <v>1514</v>
      </c>
      <c r="H39" s="27"/>
      <c r="I39" s="27" t="s">
        <v>1515</v>
      </c>
      <c r="J39" s="27">
        <v>1</v>
      </c>
      <c r="K39" s="27" t="s">
        <v>52</v>
      </c>
      <c r="L39" s="27">
        <v>2020</v>
      </c>
      <c r="M39" s="30">
        <v>44172</v>
      </c>
      <c r="N39" s="30"/>
      <c r="O39" s="27" t="s">
        <v>1516</v>
      </c>
      <c r="P39" s="27">
        <v>145</v>
      </c>
      <c r="Q39" s="27" t="s">
        <v>54</v>
      </c>
      <c r="R39" s="31">
        <v>78</v>
      </c>
      <c r="S39" s="32">
        <v>119</v>
      </c>
      <c r="T39" s="32"/>
      <c r="U39" s="33"/>
      <c r="V39" s="27" t="s">
        <v>1517</v>
      </c>
    </row>
    <row r="40" spans="2:22" x14ac:dyDescent="0.4">
      <c r="B40" s="27" t="s">
        <v>234</v>
      </c>
      <c r="C40" s="27" t="s">
        <v>235</v>
      </c>
      <c r="D40" s="28">
        <v>9783823394273</v>
      </c>
      <c r="E40" s="27" t="s">
        <v>236</v>
      </c>
      <c r="F40" s="27" t="s">
        <v>237</v>
      </c>
      <c r="G40" s="27" t="s">
        <v>238</v>
      </c>
      <c r="H40" s="27" t="s">
        <v>239</v>
      </c>
      <c r="I40" s="27"/>
      <c r="J40" s="27">
        <v>1</v>
      </c>
      <c r="K40" s="27" t="s">
        <v>52</v>
      </c>
      <c r="L40" s="27">
        <v>2020</v>
      </c>
      <c r="M40" s="30">
        <v>44158</v>
      </c>
      <c r="N40" s="30"/>
      <c r="O40" s="27" t="s">
        <v>87</v>
      </c>
      <c r="P40" s="27"/>
      <c r="Q40" s="27" t="s">
        <v>54</v>
      </c>
      <c r="R40" s="31">
        <v>78</v>
      </c>
      <c r="S40" s="32">
        <v>119</v>
      </c>
      <c r="T40" s="32"/>
      <c r="U40" s="33"/>
      <c r="V40" s="27" t="s">
        <v>240</v>
      </c>
    </row>
    <row r="41" spans="2:22" x14ac:dyDescent="0.4">
      <c r="B41" s="27" t="s">
        <v>1518</v>
      </c>
      <c r="C41" s="27" t="s">
        <v>1519</v>
      </c>
      <c r="D41" s="28">
        <v>9783739881140</v>
      </c>
      <c r="E41" s="27" t="s">
        <v>1520</v>
      </c>
      <c r="F41" s="27" t="s">
        <v>1521</v>
      </c>
      <c r="G41" s="27" t="s">
        <v>1522</v>
      </c>
      <c r="H41" s="27"/>
      <c r="I41" s="27" t="s">
        <v>1523</v>
      </c>
      <c r="J41" s="27">
        <v>1</v>
      </c>
      <c r="K41" s="27" t="s">
        <v>52</v>
      </c>
      <c r="L41" s="27">
        <v>2021</v>
      </c>
      <c r="M41" s="30">
        <v>44375</v>
      </c>
      <c r="N41" s="30"/>
      <c r="O41" s="27"/>
      <c r="P41" s="27"/>
      <c r="Q41" s="27" t="s">
        <v>190</v>
      </c>
      <c r="R41" s="31">
        <v>29.9</v>
      </c>
      <c r="S41" s="32">
        <v>149</v>
      </c>
      <c r="T41" s="32"/>
      <c r="U41" s="33"/>
      <c r="V41" s="27" t="s">
        <v>1524</v>
      </c>
    </row>
    <row r="42" spans="2:22" x14ac:dyDescent="0.4">
      <c r="B42" s="27" t="s">
        <v>544</v>
      </c>
      <c r="C42" s="27" t="s">
        <v>545</v>
      </c>
      <c r="D42" s="28">
        <v>9783823394280</v>
      </c>
      <c r="E42" s="27" t="s">
        <v>546</v>
      </c>
      <c r="F42" s="27" t="s">
        <v>547</v>
      </c>
      <c r="G42" s="27" t="s">
        <v>548</v>
      </c>
      <c r="H42" s="27"/>
      <c r="I42" s="27" t="s">
        <v>549</v>
      </c>
      <c r="J42" s="27">
        <v>1</v>
      </c>
      <c r="K42" s="27" t="s">
        <v>52</v>
      </c>
      <c r="L42" s="27">
        <v>2021</v>
      </c>
      <c r="M42" s="30">
        <v>44417</v>
      </c>
      <c r="N42" s="30"/>
      <c r="O42" s="27" t="s">
        <v>513</v>
      </c>
      <c r="P42" s="27">
        <v>19</v>
      </c>
      <c r="Q42" s="27" t="s">
        <v>54</v>
      </c>
      <c r="R42" s="31">
        <v>78</v>
      </c>
      <c r="S42" s="32">
        <v>119</v>
      </c>
      <c r="T42" s="32" t="s">
        <v>44</v>
      </c>
      <c r="U42" s="33" t="s">
        <v>550</v>
      </c>
      <c r="V42" s="27" t="s">
        <v>551</v>
      </c>
    </row>
    <row r="43" spans="2:22" x14ac:dyDescent="0.4">
      <c r="B43" s="27" t="s">
        <v>955</v>
      </c>
      <c r="C43" s="27" t="s">
        <v>956</v>
      </c>
      <c r="D43" s="28">
        <v>9783823394211</v>
      </c>
      <c r="E43" s="27" t="s">
        <v>957</v>
      </c>
      <c r="F43" s="27" t="s">
        <v>958</v>
      </c>
      <c r="G43" s="27" t="s">
        <v>959</v>
      </c>
      <c r="H43" s="27" t="s">
        <v>960</v>
      </c>
      <c r="I43" s="27"/>
      <c r="J43" s="27">
        <v>1</v>
      </c>
      <c r="K43" s="27" t="s">
        <v>52</v>
      </c>
      <c r="L43" s="27">
        <v>2020</v>
      </c>
      <c r="M43" s="30">
        <v>44172</v>
      </c>
      <c r="N43" s="30"/>
      <c r="O43" s="27" t="s">
        <v>775</v>
      </c>
      <c r="P43" s="27">
        <v>21</v>
      </c>
      <c r="Q43" s="27" t="s">
        <v>54</v>
      </c>
      <c r="R43" s="31">
        <v>68</v>
      </c>
      <c r="S43" s="32">
        <v>119</v>
      </c>
      <c r="T43" s="32"/>
      <c r="U43" s="33"/>
      <c r="V43" s="27" t="s">
        <v>961</v>
      </c>
    </row>
    <row r="44" spans="2:22" x14ac:dyDescent="0.4">
      <c r="B44" s="27" t="s">
        <v>241</v>
      </c>
      <c r="C44" s="27" t="s">
        <v>242</v>
      </c>
      <c r="D44" s="28">
        <v>9783823395089</v>
      </c>
      <c r="E44" s="27" t="s">
        <v>243</v>
      </c>
      <c r="F44" s="27" t="s">
        <v>244</v>
      </c>
      <c r="G44" s="27" t="s">
        <v>245</v>
      </c>
      <c r="H44" s="27" t="s">
        <v>246</v>
      </c>
      <c r="I44" s="27"/>
      <c r="J44" s="27">
        <v>1</v>
      </c>
      <c r="K44" s="27" t="s">
        <v>52</v>
      </c>
      <c r="L44" s="27">
        <v>2021</v>
      </c>
      <c r="M44" s="30">
        <v>44466</v>
      </c>
      <c r="N44" s="30"/>
      <c r="O44" s="27" t="s">
        <v>247</v>
      </c>
      <c r="P44" s="27">
        <v>9</v>
      </c>
      <c r="Q44" s="27" t="s">
        <v>54</v>
      </c>
      <c r="R44" s="31">
        <v>49</v>
      </c>
      <c r="S44" s="32">
        <v>119</v>
      </c>
      <c r="T44" s="32"/>
      <c r="U44" s="33"/>
      <c r="V44" s="27" t="s">
        <v>248</v>
      </c>
    </row>
    <row r="45" spans="2:22" x14ac:dyDescent="0.4">
      <c r="B45" s="27" t="s">
        <v>962</v>
      </c>
      <c r="C45" s="27" t="s">
        <v>963</v>
      </c>
      <c r="D45" s="28">
        <v>9783823391777</v>
      </c>
      <c r="E45" s="27" t="s">
        <v>964</v>
      </c>
      <c r="F45" s="27" t="s">
        <v>965</v>
      </c>
      <c r="G45" s="27"/>
      <c r="H45" s="27" t="s">
        <v>966</v>
      </c>
      <c r="I45" s="27"/>
      <c r="J45" s="27">
        <v>1</v>
      </c>
      <c r="K45" s="27" t="s">
        <v>52</v>
      </c>
      <c r="L45" s="27">
        <v>2021</v>
      </c>
      <c r="M45" s="30">
        <v>44284</v>
      </c>
      <c r="N45" s="30"/>
      <c r="O45" s="27" t="s">
        <v>596</v>
      </c>
      <c r="P45" s="27">
        <v>9</v>
      </c>
      <c r="Q45" s="27" t="s">
        <v>54</v>
      </c>
      <c r="R45" s="31">
        <v>12.9</v>
      </c>
      <c r="S45" s="32">
        <v>199</v>
      </c>
      <c r="T45" s="32"/>
      <c r="U45" s="33"/>
      <c r="V45" s="27" t="s">
        <v>967</v>
      </c>
    </row>
    <row r="46" spans="2:22" x14ac:dyDescent="0.4">
      <c r="B46" s="27" t="s">
        <v>552</v>
      </c>
      <c r="C46" s="27" t="s">
        <v>553</v>
      </c>
      <c r="D46" s="28">
        <v>9783823394945</v>
      </c>
      <c r="E46" s="27" t="s">
        <v>554</v>
      </c>
      <c r="F46" s="27" t="s">
        <v>555</v>
      </c>
      <c r="G46" s="27"/>
      <c r="H46" s="27"/>
      <c r="I46" s="27" t="s">
        <v>556</v>
      </c>
      <c r="J46" s="27">
        <v>1</v>
      </c>
      <c r="K46" s="27" t="s">
        <v>52</v>
      </c>
      <c r="L46" s="27">
        <v>2022</v>
      </c>
      <c r="M46" s="30">
        <v>44578</v>
      </c>
      <c r="N46" s="30"/>
      <c r="O46" s="27"/>
      <c r="P46" s="27"/>
      <c r="Q46" s="27" t="s">
        <v>54</v>
      </c>
      <c r="R46" s="31">
        <v>58</v>
      </c>
      <c r="S46" s="32">
        <v>0</v>
      </c>
      <c r="T46" s="32" t="s">
        <v>44</v>
      </c>
      <c r="U46" s="33" t="s">
        <v>55</v>
      </c>
      <c r="V46" s="27" t="s">
        <v>557</v>
      </c>
    </row>
    <row r="47" spans="2:22" x14ac:dyDescent="0.4">
      <c r="B47" s="27" t="s">
        <v>558</v>
      </c>
      <c r="C47" s="27" t="s">
        <v>559</v>
      </c>
      <c r="D47" s="28">
        <v>9783823393054</v>
      </c>
      <c r="E47" s="27" t="s">
        <v>560</v>
      </c>
      <c r="F47" s="27" t="s">
        <v>561</v>
      </c>
      <c r="G47" s="27"/>
      <c r="H47" s="27"/>
      <c r="I47" s="27" t="s">
        <v>562</v>
      </c>
      <c r="J47" s="27">
        <v>1</v>
      </c>
      <c r="K47" s="27" t="s">
        <v>52</v>
      </c>
      <c r="L47" s="27">
        <v>2021</v>
      </c>
      <c r="M47" s="30">
        <v>44417</v>
      </c>
      <c r="N47" s="30"/>
      <c r="O47" s="27" t="s">
        <v>513</v>
      </c>
      <c r="P47" s="27">
        <v>18</v>
      </c>
      <c r="Q47" s="27" t="s">
        <v>54</v>
      </c>
      <c r="R47" s="31">
        <v>68</v>
      </c>
      <c r="S47" s="32">
        <v>119</v>
      </c>
      <c r="T47" s="32"/>
      <c r="U47" s="33"/>
      <c r="V47" s="27" t="s">
        <v>563</v>
      </c>
    </row>
    <row r="48" spans="2:22" x14ac:dyDescent="0.4">
      <c r="B48" s="27" t="s">
        <v>968</v>
      </c>
      <c r="C48" s="27" t="s">
        <v>969</v>
      </c>
      <c r="D48" s="28">
        <v>9783823394716</v>
      </c>
      <c r="E48" s="27" t="s">
        <v>970</v>
      </c>
      <c r="F48" s="27" t="s">
        <v>971</v>
      </c>
      <c r="G48" s="27" t="s">
        <v>972</v>
      </c>
      <c r="H48" s="27"/>
      <c r="I48" s="27" t="s">
        <v>973</v>
      </c>
      <c r="J48" s="27">
        <v>1</v>
      </c>
      <c r="K48" s="27" t="s">
        <v>52</v>
      </c>
      <c r="L48" s="27">
        <v>2021</v>
      </c>
      <c r="M48" s="30">
        <v>44522</v>
      </c>
      <c r="N48" s="30"/>
      <c r="O48" s="27"/>
      <c r="P48" s="27"/>
      <c r="Q48" s="27" t="s">
        <v>54</v>
      </c>
      <c r="R48" s="31">
        <v>58</v>
      </c>
      <c r="S48" s="32">
        <v>0</v>
      </c>
      <c r="T48" s="32" t="s">
        <v>44</v>
      </c>
      <c r="U48" s="33" t="s">
        <v>55</v>
      </c>
      <c r="V48" s="27" t="s">
        <v>974</v>
      </c>
    </row>
    <row r="49" spans="2:22" x14ac:dyDescent="0.4">
      <c r="B49" s="27" t="s">
        <v>564</v>
      </c>
      <c r="C49" s="27" t="s">
        <v>565</v>
      </c>
      <c r="D49" s="28">
        <v>9783823394969</v>
      </c>
      <c r="E49" s="27" t="s">
        <v>566</v>
      </c>
      <c r="F49" s="27" t="s">
        <v>567</v>
      </c>
      <c r="G49" s="27"/>
      <c r="H49" s="27"/>
      <c r="I49" s="27" t="s">
        <v>568</v>
      </c>
      <c r="J49" s="27">
        <v>1</v>
      </c>
      <c r="K49" s="27" t="s">
        <v>52</v>
      </c>
      <c r="L49" s="27">
        <v>2022</v>
      </c>
      <c r="M49" s="30">
        <v>44711</v>
      </c>
      <c r="N49" s="30"/>
      <c r="O49" s="27" t="s">
        <v>513</v>
      </c>
      <c r="P49" s="27">
        <v>22</v>
      </c>
      <c r="Q49" s="27" t="s">
        <v>54</v>
      </c>
      <c r="R49" s="31">
        <v>78</v>
      </c>
      <c r="S49" s="32">
        <v>119</v>
      </c>
      <c r="T49" s="32"/>
      <c r="U49" s="33"/>
      <c r="V49" s="27" t="s">
        <v>569</v>
      </c>
    </row>
    <row r="50" spans="2:22" x14ac:dyDescent="0.4">
      <c r="B50" s="27">
        <v>18440</v>
      </c>
      <c r="C50" s="27" t="s">
        <v>1525</v>
      </c>
      <c r="D50" s="28">
        <v>9783823384403</v>
      </c>
      <c r="E50" s="27" t="s">
        <v>1526</v>
      </c>
      <c r="F50" s="27" t="s">
        <v>1527</v>
      </c>
      <c r="G50" s="27"/>
      <c r="H50" s="27" t="s">
        <v>1528</v>
      </c>
      <c r="I50" s="27"/>
      <c r="J50" s="27">
        <v>1</v>
      </c>
      <c r="K50" s="27" t="s">
        <v>52</v>
      </c>
      <c r="L50" s="27">
        <v>2020</v>
      </c>
      <c r="M50" s="30">
        <v>44158</v>
      </c>
      <c r="N50" s="30"/>
      <c r="O50" s="27"/>
      <c r="P50" s="27"/>
      <c r="Q50" s="27" t="s">
        <v>54</v>
      </c>
      <c r="R50" s="31">
        <v>0</v>
      </c>
      <c r="S50" s="32">
        <v>0</v>
      </c>
      <c r="T50" s="32" t="s">
        <v>44</v>
      </c>
      <c r="U50" s="33" t="s">
        <v>55</v>
      </c>
      <c r="V50" s="27" t="s">
        <v>1529</v>
      </c>
    </row>
    <row r="51" spans="2:22" x14ac:dyDescent="0.4">
      <c r="B51" s="27" t="s">
        <v>988</v>
      </c>
      <c r="C51" s="27" t="s">
        <v>989</v>
      </c>
      <c r="D51" s="28">
        <v>9783772057113</v>
      </c>
      <c r="E51" s="27" t="s">
        <v>990</v>
      </c>
      <c r="F51" s="27" t="s">
        <v>991</v>
      </c>
      <c r="G51" s="27" t="s">
        <v>992</v>
      </c>
      <c r="H51" s="27"/>
      <c r="I51" s="27" t="s">
        <v>993</v>
      </c>
      <c r="J51" s="27">
        <v>1</v>
      </c>
      <c r="K51" s="27" t="s">
        <v>52</v>
      </c>
      <c r="L51" s="27">
        <v>2020</v>
      </c>
      <c r="M51" s="30">
        <v>44130</v>
      </c>
      <c r="N51" s="30"/>
      <c r="O51" s="27" t="s">
        <v>994</v>
      </c>
      <c r="P51" s="27"/>
      <c r="Q51" s="27" t="s">
        <v>63</v>
      </c>
      <c r="R51" s="31">
        <v>119</v>
      </c>
      <c r="S51" s="32">
        <v>0</v>
      </c>
      <c r="T51" s="32" t="s">
        <v>44</v>
      </c>
      <c r="U51" s="33" t="s">
        <v>55</v>
      </c>
      <c r="V51" s="27" t="s">
        <v>995</v>
      </c>
    </row>
    <row r="52" spans="2:22" x14ac:dyDescent="0.4">
      <c r="B52" s="27" t="s">
        <v>1004</v>
      </c>
      <c r="C52" s="27" t="s">
        <v>1005</v>
      </c>
      <c r="D52" s="28">
        <v>9783823393375</v>
      </c>
      <c r="E52" s="27" t="s">
        <v>1006</v>
      </c>
      <c r="F52" s="27" t="s">
        <v>1007</v>
      </c>
      <c r="G52" s="27" t="s">
        <v>311</v>
      </c>
      <c r="H52" s="27" t="s">
        <v>1008</v>
      </c>
      <c r="I52" s="27"/>
      <c r="J52" s="27">
        <v>1</v>
      </c>
      <c r="K52" s="27" t="s">
        <v>52</v>
      </c>
      <c r="L52" s="27">
        <v>2023</v>
      </c>
      <c r="M52" s="30"/>
      <c r="N52" s="30">
        <v>45138</v>
      </c>
      <c r="O52" s="27" t="s">
        <v>176</v>
      </c>
      <c r="P52" s="27"/>
      <c r="Q52" s="27" t="s">
        <v>54</v>
      </c>
      <c r="R52" s="31">
        <v>29.9</v>
      </c>
      <c r="S52" s="32">
        <v>399</v>
      </c>
      <c r="T52" s="32"/>
      <c r="U52" s="33"/>
      <c r="V52" s="27" t="s">
        <v>1009</v>
      </c>
    </row>
    <row r="53" spans="2:22" x14ac:dyDescent="0.4">
      <c r="B53" s="27" t="s">
        <v>570</v>
      </c>
      <c r="C53" s="27" t="s">
        <v>571</v>
      </c>
      <c r="D53" s="28">
        <v>9783823394877</v>
      </c>
      <c r="E53" s="27" t="s">
        <v>572</v>
      </c>
      <c r="F53" s="27" t="s">
        <v>573</v>
      </c>
      <c r="G53" s="27" t="s">
        <v>574</v>
      </c>
      <c r="H53" s="27"/>
      <c r="I53" s="27" t="s">
        <v>575</v>
      </c>
      <c r="J53" s="27">
        <v>1</v>
      </c>
      <c r="K53" s="27" t="s">
        <v>52</v>
      </c>
      <c r="L53" s="27">
        <v>2022</v>
      </c>
      <c r="M53" s="30">
        <v>44620</v>
      </c>
      <c r="N53" s="30"/>
      <c r="O53" s="27" t="s">
        <v>513</v>
      </c>
      <c r="P53" s="27">
        <v>20</v>
      </c>
      <c r="Q53" s="27" t="s">
        <v>54</v>
      </c>
      <c r="R53" s="31">
        <v>82</v>
      </c>
      <c r="S53" s="32">
        <v>129</v>
      </c>
      <c r="T53" s="32"/>
      <c r="U53" s="33"/>
      <c r="V53" s="27" t="s">
        <v>576</v>
      </c>
    </row>
    <row r="54" spans="2:22" x14ac:dyDescent="0.4">
      <c r="B54" s="27" t="s">
        <v>1010</v>
      </c>
      <c r="C54" s="27" t="s">
        <v>1011</v>
      </c>
      <c r="D54" s="28">
        <v>9783823394464</v>
      </c>
      <c r="E54" s="27" t="s">
        <v>1012</v>
      </c>
      <c r="F54" s="27" t="s">
        <v>1013</v>
      </c>
      <c r="G54" s="27"/>
      <c r="H54" s="27"/>
      <c r="I54" s="27" t="s">
        <v>1014</v>
      </c>
      <c r="J54" s="27">
        <v>1</v>
      </c>
      <c r="K54" s="27" t="s">
        <v>52</v>
      </c>
      <c r="L54" s="27">
        <v>2021</v>
      </c>
      <c r="M54" s="30">
        <v>44438</v>
      </c>
      <c r="N54" s="30"/>
      <c r="O54" s="27" t="s">
        <v>1015</v>
      </c>
      <c r="P54" s="27">
        <v>4</v>
      </c>
      <c r="Q54" s="27" t="s">
        <v>54</v>
      </c>
      <c r="R54" s="31">
        <v>68</v>
      </c>
      <c r="S54" s="32">
        <v>119</v>
      </c>
      <c r="T54" s="32"/>
      <c r="U54" s="33"/>
      <c r="V54" s="27" t="s">
        <v>1016</v>
      </c>
    </row>
    <row r="55" spans="2:22" x14ac:dyDescent="0.4">
      <c r="B55" s="27" t="s">
        <v>1530</v>
      </c>
      <c r="C55" s="27" t="s">
        <v>1531</v>
      </c>
      <c r="D55" s="28">
        <v>9783823394563</v>
      </c>
      <c r="E55" s="27" t="s">
        <v>1532</v>
      </c>
      <c r="F55" s="27" t="s">
        <v>1533</v>
      </c>
      <c r="G55" s="27"/>
      <c r="H55" s="27" t="s">
        <v>1534</v>
      </c>
      <c r="I55" s="27"/>
      <c r="J55" s="27">
        <v>1</v>
      </c>
      <c r="K55" s="27" t="s">
        <v>52</v>
      </c>
      <c r="L55" s="27">
        <v>2022</v>
      </c>
      <c r="M55" s="30">
        <v>44767</v>
      </c>
      <c r="N55" s="30"/>
      <c r="O55" s="27" t="s">
        <v>176</v>
      </c>
      <c r="P55" s="27"/>
      <c r="Q55" s="27" t="s">
        <v>54</v>
      </c>
      <c r="R55" s="31">
        <v>26.9</v>
      </c>
      <c r="S55" s="32">
        <v>299</v>
      </c>
      <c r="T55" s="32"/>
      <c r="U55" s="33"/>
      <c r="V55" s="27" t="s">
        <v>1535</v>
      </c>
    </row>
    <row r="56" spans="2:22" x14ac:dyDescent="0.4">
      <c r="B56" s="27" t="s">
        <v>1017</v>
      </c>
      <c r="C56" s="27" t="s">
        <v>1018</v>
      </c>
      <c r="D56" s="28">
        <v>9783823393795</v>
      </c>
      <c r="E56" s="27" t="s">
        <v>1019</v>
      </c>
      <c r="F56" s="27" t="s">
        <v>1020</v>
      </c>
      <c r="G56" s="27" t="s">
        <v>1021</v>
      </c>
      <c r="H56" s="27" t="s">
        <v>1022</v>
      </c>
      <c r="I56" s="27"/>
      <c r="J56" s="27">
        <v>1</v>
      </c>
      <c r="K56" s="27" t="s">
        <v>52</v>
      </c>
      <c r="L56" s="27">
        <v>2021</v>
      </c>
      <c r="M56" s="30">
        <v>44207</v>
      </c>
      <c r="N56" s="30"/>
      <c r="O56" s="27" t="s">
        <v>176</v>
      </c>
      <c r="P56" s="27"/>
      <c r="Q56" s="27" t="s">
        <v>54</v>
      </c>
      <c r="R56" s="31">
        <v>24.99</v>
      </c>
      <c r="S56" s="32">
        <v>299</v>
      </c>
      <c r="T56" s="32"/>
      <c r="U56" s="33"/>
      <c r="V56" s="27" t="s">
        <v>1023</v>
      </c>
    </row>
    <row r="57" spans="2:22" x14ac:dyDescent="0.4">
      <c r="B57" s="27" t="s">
        <v>577</v>
      </c>
      <c r="C57" s="27" t="s">
        <v>578</v>
      </c>
      <c r="D57" s="28">
        <v>9783823394266</v>
      </c>
      <c r="E57" s="27" t="s">
        <v>579</v>
      </c>
      <c r="F57" s="27" t="s">
        <v>580</v>
      </c>
      <c r="G57" s="27"/>
      <c r="H57" s="27" t="s">
        <v>581</v>
      </c>
      <c r="I57" s="27"/>
      <c r="J57" s="27">
        <v>2</v>
      </c>
      <c r="K57" s="27" t="s">
        <v>582</v>
      </c>
      <c r="L57" s="27">
        <v>2021</v>
      </c>
      <c r="M57" s="30">
        <v>44221</v>
      </c>
      <c r="N57" s="30"/>
      <c r="O57" s="27" t="s">
        <v>176</v>
      </c>
      <c r="P57" s="27"/>
      <c r="Q57" s="27" t="s">
        <v>54</v>
      </c>
      <c r="R57" s="31">
        <v>28.99</v>
      </c>
      <c r="S57" s="32">
        <v>329</v>
      </c>
      <c r="T57" s="32"/>
      <c r="U57" s="33"/>
      <c r="V57" s="27" t="s">
        <v>583</v>
      </c>
    </row>
    <row r="58" spans="2:22" x14ac:dyDescent="0.4">
      <c r="B58" s="27" t="s">
        <v>584</v>
      </c>
      <c r="C58" s="27" t="s">
        <v>585</v>
      </c>
      <c r="D58" s="28">
        <v>9783823393498</v>
      </c>
      <c r="E58" s="27" t="s">
        <v>586</v>
      </c>
      <c r="F58" s="27" t="s">
        <v>587</v>
      </c>
      <c r="G58" s="27"/>
      <c r="H58" s="27"/>
      <c r="I58" s="27" t="s">
        <v>588</v>
      </c>
      <c r="J58" s="27">
        <v>1</v>
      </c>
      <c r="K58" s="27" t="s">
        <v>52</v>
      </c>
      <c r="L58" s="27">
        <v>2021</v>
      </c>
      <c r="M58" s="30">
        <v>44375</v>
      </c>
      <c r="N58" s="30"/>
      <c r="O58" s="27" t="s">
        <v>589</v>
      </c>
      <c r="P58" s="27">
        <v>8</v>
      </c>
      <c r="Q58" s="27" t="s">
        <v>54</v>
      </c>
      <c r="R58" s="31">
        <v>78</v>
      </c>
      <c r="S58" s="32">
        <v>119</v>
      </c>
      <c r="T58" s="32"/>
      <c r="U58" s="33"/>
      <c r="V58" s="27" t="s">
        <v>590</v>
      </c>
    </row>
    <row r="59" spans="2:22" x14ac:dyDescent="0.4">
      <c r="B59" s="27" t="s">
        <v>591</v>
      </c>
      <c r="C59" s="27" t="s">
        <v>592</v>
      </c>
      <c r="D59" s="28">
        <v>9783823392651</v>
      </c>
      <c r="E59" s="27" t="s">
        <v>593</v>
      </c>
      <c r="F59" s="27" t="s">
        <v>594</v>
      </c>
      <c r="G59" s="27"/>
      <c r="H59" s="27" t="s">
        <v>595</v>
      </c>
      <c r="I59" s="27"/>
      <c r="J59" s="27">
        <v>1</v>
      </c>
      <c r="K59" s="27" t="s">
        <v>52</v>
      </c>
      <c r="L59" s="27">
        <v>2023</v>
      </c>
      <c r="M59" s="30">
        <v>44998</v>
      </c>
      <c r="N59" s="16"/>
      <c r="O59" s="27" t="s">
        <v>596</v>
      </c>
      <c r="P59" s="27"/>
      <c r="Q59" s="27" t="s">
        <v>54</v>
      </c>
      <c r="R59" s="31">
        <v>12.9</v>
      </c>
      <c r="S59" s="32">
        <v>199</v>
      </c>
      <c r="T59" s="32"/>
      <c r="U59" s="33"/>
      <c r="V59" s="27" t="s">
        <v>597</v>
      </c>
    </row>
    <row r="60" spans="2:22" x14ac:dyDescent="0.4">
      <c r="B60" s="27" t="s">
        <v>1031</v>
      </c>
      <c r="C60" s="27" t="s">
        <v>1032</v>
      </c>
      <c r="D60" s="28">
        <v>9783772057441</v>
      </c>
      <c r="E60" s="27" t="s">
        <v>1033</v>
      </c>
      <c r="F60" s="27" t="s">
        <v>1034</v>
      </c>
      <c r="G60" s="27" t="s">
        <v>1035</v>
      </c>
      <c r="H60" s="27"/>
      <c r="I60" s="27" t="s">
        <v>1036</v>
      </c>
      <c r="J60" s="27">
        <v>1</v>
      </c>
      <c r="K60" s="27" t="s">
        <v>52</v>
      </c>
      <c r="L60" s="27">
        <v>2022</v>
      </c>
      <c r="M60" s="30">
        <v>44655</v>
      </c>
      <c r="N60" s="30"/>
      <c r="O60" s="27"/>
      <c r="P60" s="27"/>
      <c r="Q60" s="27" t="s">
        <v>63</v>
      </c>
      <c r="R60" s="31">
        <v>310</v>
      </c>
      <c r="S60" s="32">
        <v>0</v>
      </c>
      <c r="T60" s="32" t="s">
        <v>44</v>
      </c>
      <c r="U60" s="33" t="s">
        <v>55</v>
      </c>
      <c r="V60" s="27" t="s">
        <v>1037</v>
      </c>
    </row>
    <row r="61" spans="2:22" x14ac:dyDescent="0.4">
      <c r="B61" s="27" t="s">
        <v>270</v>
      </c>
      <c r="C61" s="27" t="s">
        <v>271</v>
      </c>
      <c r="D61" s="28">
        <v>9783823395010</v>
      </c>
      <c r="E61" s="27" t="s">
        <v>272</v>
      </c>
      <c r="F61" s="27" t="s">
        <v>273</v>
      </c>
      <c r="G61" s="27" t="s">
        <v>274</v>
      </c>
      <c r="H61" s="27" t="s">
        <v>275</v>
      </c>
      <c r="I61" s="27"/>
      <c r="J61" s="27">
        <v>2</v>
      </c>
      <c r="K61" s="27" t="s">
        <v>276</v>
      </c>
      <c r="L61" s="27">
        <v>2022</v>
      </c>
      <c r="M61" s="30">
        <v>44592</v>
      </c>
      <c r="N61" s="30"/>
      <c r="O61" s="27"/>
      <c r="P61" s="27"/>
      <c r="Q61" s="27" t="s">
        <v>54</v>
      </c>
      <c r="R61" s="31">
        <v>45</v>
      </c>
      <c r="S61" s="32">
        <v>119</v>
      </c>
      <c r="T61" s="32"/>
      <c r="U61" s="33"/>
      <c r="V61" s="27" t="s">
        <v>277</v>
      </c>
    </row>
    <row r="62" spans="2:22" x14ac:dyDescent="0.4">
      <c r="B62" s="27" t="s">
        <v>598</v>
      </c>
      <c r="C62" s="27" t="s">
        <v>599</v>
      </c>
      <c r="D62" s="28">
        <v>9783823394358</v>
      </c>
      <c r="E62" s="27" t="s">
        <v>600</v>
      </c>
      <c r="F62" s="27" t="s">
        <v>601</v>
      </c>
      <c r="G62" s="27" t="s">
        <v>602</v>
      </c>
      <c r="H62" s="27" t="s">
        <v>603</v>
      </c>
      <c r="I62" s="27"/>
      <c r="J62" s="27">
        <v>1</v>
      </c>
      <c r="K62" s="27" t="s">
        <v>52</v>
      </c>
      <c r="L62" s="27">
        <v>2021</v>
      </c>
      <c r="M62" s="30">
        <v>44242</v>
      </c>
      <c r="N62" s="30"/>
      <c r="O62" s="27" t="s">
        <v>604</v>
      </c>
      <c r="P62" s="27">
        <v>17</v>
      </c>
      <c r="Q62" s="27" t="s">
        <v>54</v>
      </c>
      <c r="R62" s="31">
        <v>78</v>
      </c>
      <c r="S62" s="32">
        <v>117</v>
      </c>
      <c r="T62" s="32"/>
      <c r="U62" s="33"/>
      <c r="V62" s="27" t="s">
        <v>605</v>
      </c>
    </row>
    <row r="63" spans="2:22" x14ac:dyDescent="0.4">
      <c r="B63" s="27" t="s">
        <v>1536</v>
      </c>
      <c r="C63" s="27" t="s">
        <v>1537</v>
      </c>
      <c r="D63" s="28">
        <v>9783823394693</v>
      </c>
      <c r="E63" s="27" t="s">
        <v>1538</v>
      </c>
      <c r="F63" s="27" t="s">
        <v>1539</v>
      </c>
      <c r="G63" s="27" t="s">
        <v>1540</v>
      </c>
      <c r="H63" s="27"/>
      <c r="I63" s="27" t="s">
        <v>1541</v>
      </c>
      <c r="J63" s="27">
        <v>1</v>
      </c>
      <c r="K63" s="27" t="s">
        <v>52</v>
      </c>
      <c r="L63" s="27">
        <v>2022</v>
      </c>
      <c r="M63" s="30">
        <v>44592</v>
      </c>
      <c r="N63" s="30"/>
      <c r="O63" s="27"/>
      <c r="P63" s="27"/>
      <c r="Q63" s="27" t="s">
        <v>54</v>
      </c>
      <c r="R63" s="31">
        <v>78</v>
      </c>
      <c r="S63" s="32">
        <v>119</v>
      </c>
      <c r="T63" s="32"/>
      <c r="U63" s="33"/>
      <c r="V63" s="27" t="s">
        <v>1542</v>
      </c>
    </row>
    <row r="64" spans="2:22" x14ac:dyDescent="0.4">
      <c r="B64" s="27" t="s">
        <v>1354</v>
      </c>
      <c r="C64" s="27" t="s">
        <v>1355</v>
      </c>
      <c r="D64" s="28">
        <v>9783823394310</v>
      </c>
      <c r="E64" s="27" t="s">
        <v>1356</v>
      </c>
      <c r="F64" s="27" t="s">
        <v>1357</v>
      </c>
      <c r="G64" s="27" t="s">
        <v>311</v>
      </c>
      <c r="H64" s="27" t="s">
        <v>1358</v>
      </c>
      <c r="I64" s="27"/>
      <c r="J64" s="27">
        <v>2</v>
      </c>
      <c r="K64" s="27" t="s">
        <v>1346</v>
      </c>
      <c r="L64" s="27">
        <v>2022</v>
      </c>
      <c r="M64" s="30">
        <v>44711</v>
      </c>
      <c r="N64" s="30"/>
      <c r="O64" s="27" t="s">
        <v>116</v>
      </c>
      <c r="P64" s="27"/>
      <c r="Q64" s="27" t="s">
        <v>54</v>
      </c>
      <c r="R64" s="31">
        <v>24.99</v>
      </c>
      <c r="S64" s="32">
        <v>349</v>
      </c>
      <c r="T64" s="32"/>
      <c r="U64" s="33"/>
      <c r="V64" s="27" t="s">
        <v>1359</v>
      </c>
    </row>
    <row r="65" spans="2:22" x14ac:dyDescent="0.4">
      <c r="B65" s="27" t="s">
        <v>1543</v>
      </c>
      <c r="C65" s="27" t="s">
        <v>1544</v>
      </c>
      <c r="D65" s="28">
        <v>9783823394907</v>
      </c>
      <c r="E65" s="27" t="s">
        <v>1545</v>
      </c>
      <c r="F65" s="27" t="s">
        <v>1546</v>
      </c>
      <c r="G65" s="27"/>
      <c r="H65" s="27" t="s">
        <v>1547</v>
      </c>
      <c r="I65" s="27"/>
      <c r="J65" s="27">
        <v>1</v>
      </c>
      <c r="K65" s="27" t="s">
        <v>52</v>
      </c>
      <c r="L65" s="27">
        <v>2021</v>
      </c>
      <c r="M65" s="30">
        <v>44445</v>
      </c>
      <c r="N65" s="30"/>
      <c r="O65" s="27" t="s">
        <v>1472</v>
      </c>
      <c r="P65" s="27">
        <v>17</v>
      </c>
      <c r="Q65" s="27" t="s">
        <v>54</v>
      </c>
      <c r="R65" s="31">
        <v>78</v>
      </c>
      <c r="S65" s="32">
        <v>119</v>
      </c>
      <c r="T65" s="32"/>
      <c r="U65" s="33"/>
      <c r="V65" s="27" t="s">
        <v>1548</v>
      </c>
    </row>
    <row r="66" spans="2:22" x14ac:dyDescent="0.4">
      <c r="B66" s="27" t="s">
        <v>606</v>
      </c>
      <c r="C66" s="27" t="s">
        <v>607</v>
      </c>
      <c r="D66" s="28">
        <v>9783823394372</v>
      </c>
      <c r="E66" s="27" t="s">
        <v>608</v>
      </c>
      <c r="F66" s="27" t="s">
        <v>609</v>
      </c>
      <c r="G66" s="27"/>
      <c r="H66" s="27" t="s">
        <v>610</v>
      </c>
      <c r="I66" s="27"/>
      <c r="J66" s="27">
        <v>1</v>
      </c>
      <c r="K66" s="27" t="s">
        <v>52</v>
      </c>
      <c r="L66" s="27">
        <v>2021</v>
      </c>
      <c r="M66" s="30">
        <v>44508</v>
      </c>
      <c r="N66" s="30"/>
      <c r="O66" s="27" t="s">
        <v>611</v>
      </c>
      <c r="P66" s="27"/>
      <c r="Q66" s="27" t="s">
        <v>54</v>
      </c>
      <c r="R66" s="31">
        <v>12.99</v>
      </c>
      <c r="S66" s="32">
        <v>129</v>
      </c>
      <c r="T66" s="32"/>
      <c r="U66" s="33"/>
      <c r="V66" s="27" t="s">
        <v>612</v>
      </c>
    </row>
    <row r="67" spans="2:22" x14ac:dyDescent="0.4">
      <c r="B67" s="27" t="s">
        <v>1038</v>
      </c>
      <c r="C67" s="27" t="s">
        <v>1039</v>
      </c>
      <c r="D67" s="28">
        <v>9783823394587</v>
      </c>
      <c r="E67" s="27" t="s">
        <v>1040</v>
      </c>
      <c r="F67" s="27" t="s">
        <v>1041</v>
      </c>
      <c r="G67" s="27"/>
      <c r="H67" s="27" t="s">
        <v>1042</v>
      </c>
      <c r="I67" s="27"/>
      <c r="J67" s="27">
        <v>1</v>
      </c>
      <c r="K67" s="27" t="s">
        <v>52</v>
      </c>
      <c r="L67" s="27">
        <v>2022</v>
      </c>
      <c r="M67" s="30">
        <v>44697</v>
      </c>
      <c r="N67" s="30"/>
      <c r="O67" s="27" t="s">
        <v>596</v>
      </c>
      <c r="P67" s="27">
        <v>16</v>
      </c>
      <c r="Q67" s="27" t="s">
        <v>54</v>
      </c>
      <c r="R67" s="31">
        <v>16.899999999999999</v>
      </c>
      <c r="S67" s="32">
        <v>199</v>
      </c>
      <c r="T67" s="32"/>
      <c r="U67" s="33"/>
      <c r="V67" s="27" t="s">
        <v>1043</v>
      </c>
    </row>
    <row r="69" spans="2:22" x14ac:dyDescent="0.4">
      <c r="B69" s="35" t="s">
        <v>128</v>
      </c>
    </row>
    <row r="70" spans="2:22" x14ac:dyDescent="0.4">
      <c r="B70" s="35" t="s">
        <v>133</v>
      </c>
    </row>
    <row r="71" spans="2:22" x14ac:dyDescent="0.4">
      <c r="B71" s="42" t="s">
        <v>3804</v>
      </c>
    </row>
  </sheetData>
  <hyperlinks>
    <hyperlink ref="B5" location="Übersicht!A1" display="zurück zur Übersicht" xr:uid="{90CC0291-B5DB-48F8-A777-A9597EB8EF00}"/>
  </hyperlinks>
  <pageMargins left="0.7" right="0.7" top="0.78740157499999996" bottom="0.78740157499999996" header="0.3" footer="0.3"/>
  <drawing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3F836-544A-4CF8-AB4D-1A3B798937E9}">
  <sheetPr>
    <tabColor theme="2" tint="-0.749992370372631"/>
  </sheetPr>
  <dimension ref="A1:V68"/>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7378</v>
      </c>
      <c r="H8" s="35"/>
      <c r="I8" s="35"/>
      <c r="J8" s="35"/>
      <c r="K8" s="35"/>
      <c r="L8" s="35"/>
    </row>
    <row r="9" spans="1:22" x14ac:dyDescent="0.4">
      <c r="D9" s="36"/>
      <c r="E9" s="36"/>
      <c r="F9" s="35" t="s">
        <v>131</v>
      </c>
      <c r="G9" s="44">
        <f>SUM(Tabelle3581112151821[VK Campuslizenz | Institutional Price])</f>
        <v>8680</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381</v>
      </c>
      <c r="C13" s="27" t="s">
        <v>382</v>
      </c>
      <c r="D13" s="28">
        <v>9783823393207</v>
      </c>
      <c r="E13" s="27" t="s">
        <v>383</v>
      </c>
      <c r="F13" s="27" t="s">
        <v>384</v>
      </c>
      <c r="G13" s="27" t="s">
        <v>385</v>
      </c>
      <c r="H13" s="27" t="s">
        <v>386</v>
      </c>
      <c r="I13" s="27"/>
      <c r="J13" s="27">
        <v>1</v>
      </c>
      <c r="K13" s="27" t="s">
        <v>52</v>
      </c>
      <c r="L13" s="27">
        <v>2023</v>
      </c>
      <c r="M13" s="30"/>
      <c r="N13" s="30">
        <v>45105</v>
      </c>
      <c r="O13" s="27" t="s">
        <v>176</v>
      </c>
      <c r="P13" s="27"/>
      <c r="Q13" s="27" t="s">
        <v>54</v>
      </c>
      <c r="R13" s="31">
        <v>22.99</v>
      </c>
      <c r="S13" s="32">
        <v>299</v>
      </c>
      <c r="T13" s="32"/>
      <c r="U13" s="33"/>
      <c r="V13" s="27" t="s">
        <v>387</v>
      </c>
    </row>
    <row r="14" spans="1:22" x14ac:dyDescent="0.4">
      <c r="B14" s="27" t="s">
        <v>388</v>
      </c>
      <c r="C14" s="27" t="s">
        <v>389</v>
      </c>
      <c r="D14" s="28">
        <v>9783823394174</v>
      </c>
      <c r="E14" s="27" t="s">
        <v>390</v>
      </c>
      <c r="F14" s="27" t="s">
        <v>391</v>
      </c>
      <c r="G14" s="27" t="s">
        <v>392</v>
      </c>
      <c r="H14" s="27" t="s">
        <v>393</v>
      </c>
      <c r="I14" s="27"/>
      <c r="J14" s="27">
        <v>1</v>
      </c>
      <c r="K14" s="27" t="s">
        <v>52</v>
      </c>
      <c r="L14" s="27">
        <v>2020</v>
      </c>
      <c r="M14" s="30">
        <v>44179</v>
      </c>
      <c r="N14" s="30"/>
      <c r="O14" s="27" t="s">
        <v>87</v>
      </c>
      <c r="P14" s="27"/>
      <c r="Q14" s="27" t="s">
        <v>54</v>
      </c>
      <c r="R14" s="31">
        <v>68</v>
      </c>
      <c r="S14" s="32">
        <v>119</v>
      </c>
      <c r="T14" s="32"/>
      <c r="U14" s="33"/>
      <c r="V14" s="27" t="s">
        <v>394</v>
      </c>
    </row>
    <row r="15" spans="1:22" x14ac:dyDescent="0.4">
      <c r="B15" s="27" t="s">
        <v>1044</v>
      </c>
      <c r="C15" s="27" t="s">
        <v>1045</v>
      </c>
      <c r="D15" s="28">
        <v>9783823393825</v>
      </c>
      <c r="E15" s="27" t="s">
        <v>1046</v>
      </c>
      <c r="F15" s="27" t="s">
        <v>1047</v>
      </c>
      <c r="G15" s="27" t="s">
        <v>1048</v>
      </c>
      <c r="H15" s="27" t="s">
        <v>1049</v>
      </c>
      <c r="I15" s="27"/>
      <c r="J15" s="27">
        <v>1</v>
      </c>
      <c r="K15" s="27" t="s">
        <v>52</v>
      </c>
      <c r="L15" s="27">
        <v>2020</v>
      </c>
      <c r="M15" s="30">
        <v>43899</v>
      </c>
      <c r="N15" s="30"/>
      <c r="O15" s="27" t="s">
        <v>703</v>
      </c>
      <c r="P15" s="27">
        <v>575</v>
      </c>
      <c r="Q15" s="27" t="s">
        <v>54</v>
      </c>
      <c r="R15" s="31">
        <v>48</v>
      </c>
      <c r="S15" s="32">
        <v>119</v>
      </c>
      <c r="T15" s="32"/>
      <c r="U15" s="33"/>
      <c r="V15" s="27" t="s">
        <v>1050</v>
      </c>
    </row>
    <row r="16" spans="1:22" x14ac:dyDescent="0.4">
      <c r="B16" s="27" t="s">
        <v>395</v>
      </c>
      <c r="C16" s="27" t="s">
        <v>396</v>
      </c>
      <c r="D16" s="28">
        <v>9783772056871</v>
      </c>
      <c r="E16" s="27" t="s">
        <v>397</v>
      </c>
      <c r="F16" s="27" t="s">
        <v>398</v>
      </c>
      <c r="G16" s="27" t="s">
        <v>399</v>
      </c>
      <c r="H16" s="27"/>
      <c r="I16" s="27" t="s">
        <v>400</v>
      </c>
      <c r="J16" s="27">
        <v>1</v>
      </c>
      <c r="K16" s="27" t="s">
        <v>52</v>
      </c>
      <c r="L16" s="27">
        <v>2022</v>
      </c>
      <c r="M16" s="30">
        <v>44753</v>
      </c>
      <c r="N16" s="30"/>
      <c r="O16" s="27" t="s">
        <v>401</v>
      </c>
      <c r="P16" s="27"/>
      <c r="Q16" s="27" t="s">
        <v>63</v>
      </c>
      <c r="R16" s="31">
        <v>88</v>
      </c>
      <c r="S16" s="32">
        <v>132</v>
      </c>
      <c r="T16" s="32" t="s">
        <v>44</v>
      </c>
      <c r="U16" s="33" t="s">
        <v>284</v>
      </c>
      <c r="V16" s="27" t="s">
        <v>402</v>
      </c>
    </row>
    <row r="17" spans="2:22" x14ac:dyDescent="0.4">
      <c r="B17" s="27" t="s">
        <v>403</v>
      </c>
      <c r="C17" s="27" t="s">
        <v>404</v>
      </c>
      <c r="D17" s="28">
        <v>9783823393924</v>
      </c>
      <c r="E17" s="27" t="s">
        <v>405</v>
      </c>
      <c r="F17" s="27" t="s">
        <v>406</v>
      </c>
      <c r="G17" s="27" t="s">
        <v>407</v>
      </c>
      <c r="H17" s="27" t="s">
        <v>408</v>
      </c>
      <c r="I17" s="27"/>
      <c r="J17" s="27">
        <v>1</v>
      </c>
      <c r="K17" s="27" t="s">
        <v>52</v>
      </c>
      <c r="L17" s="27">
        <v>2020</v>
      </c>
      <c r="M17" s="30">
        <v>44130</v>
      </c>
      <c r="N17" s="30"/>
      <c r="O17" s="27" t="s">
        <v>409</v>
      </c>
      <c r="P17" s="27">
        <v>2</v>
      </c>
      <c r="Q17" s="27" t="s">
        <v>54</v>
      </c>
      <c r="R17" s="31">
        <v>78</v>
      </c>
      <c r="S17" s="32">
        <v>119</v>
      </c>
      <c r="T17" s="32" t="s">
        <v>44</v>
      </c>
      <c r="U17" s="33" t="s">
        <v>410</v>
      </c>
      <c r="V17" s="27" t="s">
        <v>411</v>
      </c>
    </row>
    <row r="18" spans="2:22" x14ac:dyDescent="0.4">
      <c r="B18" s="27" t="s">
        <v>1549</v>
      </c>
      <c r="C18" s="27" t="s">
        <v>1550</v>
      </c>
      <c r="D18" s="28">
        <v>9783823393733</v>
      </c>
      <c r="E18" s="27" t="s">
        <v>1551</v>
      </c>
      <c r="F18" s="27" t="s">
        <v>1552</v>
      </c>
      <c r="G18" s="27" t="s">
        <v>1553</v>
      </c>
      <c r="H18" s="27" t="s">
        <v>1554</v>
      </c>
      <c r="I18" s="27"/>
      <c r="J18" s="27">
        <v>1</v>
      </c>
      <c r="K18" s="27" t="s">
        <v>52</v>
      </c>
      <c r="L18" s="27">
        <v>2020</v>
      </c>
      <c r="M18" s="30">
        <v>43857</v>
      </c>
      <c r="N18" s="30"/>
      <c r="O18" s="27"/>
      <c r="P18" s="27">
        <v>1</v>
      </c>
      <c r="Q18" s="27" t="s">
        <v>54</v>
      </c>
      <c r="R18" s="31">
        <v>78</v>
      </c>
      <c r="S18" s="32">
        <v>119</v>
      </c>
      <c r="T18" s="32"/>
      <c r="U18" s="33"/>
      <c r="V18" s="27" t="s">
        <v>1555</v>
      </c>
    </row>
    <row r="19" spans="2:22" x14ac:dyDescent="0.4">
      <c r="B19" s="27" t="s">
        <v>300</v>
      </c>
      <c r="C19" s="27" t="s">
        <v>301</v>
      </c>
      <c r="D19" s="28">
        <v>9783823393740</v>
      </c>
      <c r="E19" s="27" t="s">
        <v>302</v>
      </c>
      <c r="F19" s="27" t="s">
        <v>303</v>
      </c>
      <c r="G19" s="27"/>
      <c r="H19" s="27" t="s">
        <v>304</v>
      </c>
      <c r="I19" s="27"/>
      <c r="J19" s="27">
        <v>1</v>
      </c>
      <c r="K19" s="27" t="s">
        <v>52</v>
      </c>
      <c r="L19" s="27">
        <v>2022</v>
      </c>
      <c r="M19" s="30">
        <v>44655</v>
      </c>
      <c r="N19" s="30"/>
      <c r="O19" s="27" t="s">
        <v>305</v>
      </c>
      <c r="P19" s="27">
        <v>8</v>
      </c>
      <c r="Q19" s="27" t="s">
        <v>54</v>
      </c>
      <c r="R19" s="31">
        <v>49</v>
      </c>
      <c r="S19" s="32">
        <v>299</v>
      </c>
      <c r="T19" s="32"/>
      <c r="U19" s="33"/>
      <c r="V19" s="27" t="s">
        <v>306</v>
      </c>
    </row>
    <row r="20" spans="2:22" x14ac:dyDescent="0.4">
      <c r="B20" s="27" t="s">
        <v>412</v>
      </c>
      <c r="C20" s="27" t="s">
        <v>413</v>
      </c>
      <c r="D20" s="28">
        <v>9783823393221</v>
      </c>
      <c r="E20" s="27" t="s">
        <v>414</v>
      </c>
      <c r="F20" s="27" t="s">
        <v>415</v>
      </c>
      <c r="G20" s="27"/>
      <c r="H20" s="27" t="s">
        <v>416</v>
      </c>
      <c r="I20" s="27"/>
      <c r="J20" s="27">
        <v>1</v>
      </c>
      <c r="K20" s="27" t="s">
        <v>52</v>
      </c>
      <c r="L20" s="27">
        <v>2021</v>
      </c>
      <c r="M20" s="30">
        <v>44389</v>
      </c>
      <c r="N20" s="30"/>
      <c r="O20" s="27" t="s">
        <v>176</v>
      </c>
      <c r="P20" s="27"/>
      <c r="Q20" s="27" t="s">
        <v>54</v>
      </c>
      <c r="R20" s="31">
        <v>29.9</v>
      </c>
      <c r="S20" s="32">
        <v>399</v>
      </c>
      <c r="T20" s="32"/>
      <c r="U20" s="33"/>
      <c r="V20" s="27" t="s">
        <v>417</v>
      </c>
    </row>
    <row r="21" spans="2:22" x14ac:dyDescent="0.4">
      <c r="B21" s="27" t="s">
        <v>1556</v>
      </c>
      <c r="C21" s="27" t="s">
        <v>1557</v>
      </c>
      <c r="D21" s="28">
        <v>9783823394297</v>
      </c>
      <c r="E21" s="27" t="s">
        <v>1558</v>
      </c>
      <c r="F21" s="27" t="s">
        <v>1559</v>
      </c>
      <c r="G21" s="27" t="s">
        <v>1560</v>
      </c>
      <c r="H21" s="27"/>
      <c r="I21" s="27"/>
      <c r="J21" s="27">
        <v>1</v>
      </c>
      <c r="K21" s="27" t="s">
        <v>52</v>
      </c>
      <c r="L21" s="27">
        <v>2020</v>
      </c>
      <c r="M21" s="30">
        <v>44102</v>
      </c>
      <c r="N21" s="30"/>
      <c r="O21" s="27"/>
      <c r="P21" s="27"/>
      <c r="Q21" s="27" t="s">
        <v>54</v>
      </c>
      <c r="R21" s="31">
        <v>68</v>
      </c>
      <c r="S21" s="32">
        <v>0</v>
      </c>
      <c r="T21" s="32" t="s">
        <v>44</v>
      </c>
      <c r="U21" s="33" t="s">
        <v>550</v>
      </c>
      <c r="V21" s="27" t="s">
        <v>1561</v>
      </c>
    </row>
    <row r="22" spans="2:22" x14ac:dyDescent="0.4">
      <c r="B22" s="27" t="s">
        <v>1064</v>
      </c>
      <c r="C22" s="27" t="s">
        <v>1065</v>
      </c>
      <c r="D22" s="28">
        <v>9783823394112</v>
      </c>
      <c r="E22" s="27" t="s">
        <v>1066</v>
      </c>
      <c r="F22" s="27" t="s">
        <v>1067</v>
      </c>
      <c r="G22" s="27" t="s">
        <v>1068</v>
      </c>
      <c r="H22" s="27" t="s">
        <v>1069</v>
      </c>
      <c r="I22" s="27"/>
      <c r="J22" s="27">
        <v>7</v>
      </c>
      <c r="K22" s="27" t="s">
        <v>1070</v>
      </c>
      <c r="L22" s="27">
        <v>2021</v>
      </c>
      <c r="M22" s="30">
        <v>44221</v>
      </c>
      <c r="N22" s="30"/>
      <c r="O22" s="27" t="s">
        <v>176</v>
      </c>
      <c r="P22" s="27"/>
      <c r="Q22" s="27" t="s">
        <v>54</v>
      </c>
      <c r="R22" s="31">
        <v>24.99</v>
      </c>
      <c r="S22" s="32">
        <v>399</v>
      </c>
      <c r="T22" s="32"/>
      <c r="U22" s="33"/>
      <c r="V22" s="27" t="s">
        <v>1071</v>
      </c>
    </row>
    <row r="23" spans="2:22" x14ac:dyDescent="0.4">
      <c r="B23" s="27" t="s">
        <v>418</v>
      </c>
      <c r="C23" s="27" t="s">
        <v>419</v>
      </c>
      <c r="D23" s="28">
        <v>9783823394150</v>
      </c>
      <c r="E23" s="27" t="s">
        <v>420</v>
      </c>
      <c r="F23" s="27" t="s">
        <v>421</v>
      </c>
      <c r="G23" s="27" t="s">
        <v>311</v>
      </c>
      <c r="H23" s="27" t="s">
        <v>422</v>
      </c>
      <c r="I23" s="27"/>
      <c r="J23" s="27">
        <v>1</v>
      </c>
      <c r="K23" s="27" t="s">
        <v>52</v>
      </c>
      <c r="L23" s="27">
        <v>2020</v>
      </c>
      <c r="M23" s="30">
        <v>44158</v>
      </c>
      <c r="N23" s="30"/>
      <c r="O23" s="27"/>
      <c r="P23" s="27"/>
      <c r="Q23" s="27" t="s">
        <v>54</v>
      </c>
      <c r="R23" s="31">
        <v>24.99</v>
      </c>
      <c r="S23" s="32">
        <v>119</v>
      </c>
      <c r="T23" s="32"/>
      <c r="U23" s="33"/>
      <c r="V23" s="27" t="s">
        <v>423</v>
      </c>
    </row>
    <row r="24" spans="2:22" x14ac:dyDescent="0.4">
      <c r="B24" s="27" t="s">
        <v>307</v>
      </c>
      <c r="C24" s="27" t="s">
        <v>308</v>
      </c>
      <c r="D24" s="28">
        <v>9783823393085</v>
      </c>
      <c r="E24" s="27" t="s">
        <v>309</v>
      </c>
      <c r="F24" s="27" t="s">
        <v>310</v>
      </c>
      <c r="G24" s="27" t="s">
        <v>311</v>
      </c>
      <c r="H24" s="27" t="s">
        <v>312</v>
      </c>
      <c r="I24" s="27"/>
      <c r="J24" s="27">
        <v>1</v>
      </c>
      <c r="K24" s="27" t="s">
        <v>52</v>
      </c>
      <c r="L24" s="27">
        <v>2023</v>
      </c>
      <c r="M24" s="30">
        <v>44942</v>
      </c>
      <c r="N24" s="30"/>
      <c r="O24" s="27" t="s">
        <v>313</v>
      </c>
      <c r="P24" s="27"/>
      <c r="Q24" s="27" t="s">
        <v>54</v>
      </c>
      <c r="R24" s="31">
        <v>12.99</v>
      </c>
      <c r="S24" s="32">
        <v>99</v>
      </c>
      <c r="T24" s="32"/>
      <c r="U24" s="33"/>
      <c r="V24" s="27" t="s">
        <v>314</v>
      </c>
    </row>
    <row r="25" spans="2:22" x14ac:dyDescent="0.4">
      <c r="B25" s="27" t="s">
        <v>1072</v>
      </c>
      <c r="C25" s="27" t="s">
        <v>1073</v>
      </c>
      <c r="D25" s="28">
        <v>9783823392699</v>
      </c>
      <c r="E25" s="27" t="s">
        <v>1074</v>
      </c>
      <c r="F25" s="27" t="s">
        <v>1075</v>
      </c>
      <c r="G25" s="27" t="s">
        <v>1076</v>
      </c>
      <c r="H25" s="27" t="s">
        <v>1077</v>
      </c>
      <c r="I25" s="27"/>
      <c r="J25" s="27">
        <v>1</v>
      </c>
      <c r="K25" s="27" t="s">
        <v>52</v>
      </c>
      <c r="L25" s="27">
        <v>2021</v>
      </c>
      <c r="M25" s="30">
        <v>44403</v>
      </c>
      <c r="N25" s="30"/>
      <c r="O25" s="27"/>
      <c r="P25" s="27"/>
      <c r="Q25" s="27" t="s">
        <v>54</v>
      </c>
      <c r="R25" s="31">
        <v>68</v>
      </c>
      <c r="S25" s="32">
        <v>119</v>
      </c>
      <c r="T25" s="32"/>
      <c r="U25" s="33"/>
      <c r="V25" s="27" t="s">
        <v>1078</v>
      </c>
    </row>
    <row r="26" spans="2:22" x14ac:dyDescent="0.4">
      <c r="B26" s="27" t="s">
        <v>1562</v>
      </c>
      <c r="C26" s="27" t="s">
        <v>1563</v>
      </c>
      <c r="D26" s="28">
        <v>9783823394075</v>
      </c>
      <c r="E26" s="27" t="s">
        <v>1564</v>
      </c>
      <c r="F26" s="27" t="s">
        <v>1565</v>
      </c>
      <c r="G26" s="27" t="s">
        <v>1566</v>
      </c>
      <c r="H26" s="27" t="s">
        <v>1567</v>
      </c>
      <c r="I26" s="27"/>
      <c r="J26" s="27">
        <v>1</v>
      </c>
      <c r="K26" s="27" t="s">
        <v>52</v>
      </c>
      <c r="L26" s="27">
        <v>2020</v>
      </c>
      <c r="M26" s="30">
        <v>44179</v>
      </c>
      <c r="N26" s="30"/>
      <c r="O26" s="27" t="s">
        <v>703</v>
      </c>
      <c r="P26" s="27">
        <v>579</v>
      </c>
      <c r="Q26" s="27" t="s">
        <v>54</v>
      </c>
      <c r="R26" s="31">
        <v>88</v>
      </c>
      <c r="S26" s="32">
        <v>119</v>
      </c>
      <c r="T26" s="32"/>
      <c r="U26" s="33"/>
      <c r="V26" s="27" t="s">
        <v>1568</v>
      </c>
    </row>
    <row r="27" spans="2:22" x14ac:dyDescent="0.4">
      <c r="B27" s="27" t="s">
        <v>1079</v>
      </c>
      <c r="C27" s="27" t="s">
        <v>1080</v>
      </c>
      <c r="D27" s="28">
        <v>9783823393696</v>
      </c>
      <c r="E27" s="27" t="s">
        <v>1081</v>
      </c>
      <c r="F27" s="27" t="s">
        <v>1082</v>
      </c>
      <c r="G27" s="27" t="s">
        <v>1083</v>
      </c>
      <c r="H27" s="27"/>
      <c r="I27" s="27" t="s">
        <v>1084</v>
      </c>
      <c r="J27" s="27">
        <v>1</v>
      </c>
      <c r="K27" s="27" t="s">
        <v>52</v>
      </c>
      <c r="L27" s="27">
        <v>2020</v>
      </c>
      <c r="M27" s="30">
        <v>43976</v>
      </c>
      <c r="N27" s="30"/>
      <c r="O27" s="27"/>
      <c r="P27" s="27"/>
      <c r="Q27" s="27" t="s">
        <v>54</v>
      </c>
      <c r="R27" s="31">
        <v>78</v>
      </c>
      <c r="S27" s="32">
        <v>119</v>
      </c>
      <c r="T27" s="32"/>
      <c r="U27" s="33"/>
      <c r="V27" s="27" t="s">
        <v>1085</v>
      </c>
    </row>
    <row r="28" spans="2:22" x14ac:dyDescent="0.4">
      <c r="B28" s="27" t="s">
        <v>1569</v>
      </c>
      <c r="C28" s="27" t="s">
        <v>1570</v>
      </c>
      <c r="D28" s="28">
        <v>9783823394181</v>
      </c>
      <c r="E28" s="27" t="s">
        <v>1571</v>
      </c>
      <c r="F28" s="27" t="s">
        <v>1572</v>
      </c>
      <c r="G28" s="27" t="s">
        <v>1573</v>
      </c>
      <c r="H28" s="27" t="s">
        <v>1574</v>
      </c>
      <c r="I28" s="27"/>
      <c r="J28" s="27">
        <v>1</v>
      </c>
      <c r="K28" s="27" t="s">
        <v>52</v>
      </c>
      <c r="L28" s="27">
        <v>2020</v>
      </c>
      <c r="M28" s="30">
        <v>44179</v>
      </c>
      <c r="N28" s="30"/>
      <c r="O28" s="27" t="s">
        <v>703</v>
      </c>
      <c r="P28" s="27">
        <v>577</v>
      </c>
      <c r="Q28" s="27" t="s">
        <v>54</v>
      </c>
      <c r="R28" s="31">
        <v>98</v>
      </c>
      <c r="S28" s="32">
        <v>147</v>
      </c>
      <c r="T28" s="32"/>
      <c r="U28" s="33"/>
      <c r="V28" s="27" t="s">
        <v>1575</v>
      </c>
    </row>
    <row r="29" spans="2:22" x14ac:dyDescent="0.4">
      <c r="B29" s="27" t="s">
        <v>424</v>
      </c>
      <c r="C29" s="27" t="s">
        <v>425</v>
      </c>
      <c r="D29" s="28">
        <v>9783823379003</v>
      </c>
      <c r="E29" s="27" t="s">
        <v>426</v>
      </c>
      <c r="F29" s="27" t="s">
        <v>427</v>
      </c>
      <c r="G29" s="27" t="s">
        <v>311</v>
      </c>
      <c r="H29" s="27" t="s">
        <v>428</v>
      </c>
      <c r="I29" s="27"/>
      <c r="J29" s="27">
        <v>1</v>
      </c>
      <c r="K29" s="27" t="s">
        <v>52</v>
      </c>
      <c r="L29" s="27">
        <v>2020</v>
      </c>
      <c r="M29" s="30">
        <v>44004</v>
      </c>
      <c r="N29" s="30"/>
      <c r="O29" s="27" t="s">
        <v>116</v>
      </c>
      <c r="P29" s="27"/>
      <c r="Q29" s="27" t="s">
        <v>54</v>
      </c>
      <c r="R29" s="31">
        <v>19.989999999999998</v>
      </c>
      <c r="S29" s="32">
        <v>299</v>
      </c>
      <c r="T29" s="32"/>
      <c r="U29" s="33"/>
      <c r="V29" s="27" t="s">
        <v>429</v>
      </c>
    </row>
    <row r="30" spans="2:22" x14ac:dyDescent="0.4">
      <c r="B30" s="27" t="s">
        <v>430</v>
      </c>
      <c r="C30" s="27" t="s">
        <v>431</v>
      </c>
      <c r="D30" s="28">
        <v>9783823393788</v>
      </c>
      <c r="E30" s="27" t="s">
        <v>432</v>
      </c>
      <c r="F30" s="27" t="s">
        <v>433</v>
      </c>
      <c r="G30" s="27" t="s">
        <v>434</v>
      </c>
      <c r="H30" s="27"/>
      <c r="I30" s="27" t="s">
        <v>435</v>
      </c>
      <c r="J30" s="27">
        <v>1</v>
      </c>
      <c r="K30" s="27" t="s">
        <v>52</v>
      </c>
      <c r="L30" s="27">
        <v>2020</v>
      </c>
      <c r="M30" s="30">
        <v>44004</v>
      </c>
      <c r="N30" s="30"/>
      <c r="O30" s="27"/>
      <c r="P30" s="27"/>
      <c r="Q30" s="27" t="s">
        <v>54</v>
      </c>
      <c r="R30" s="31">
        <v>58</v>
      </c>
      <c r="S30" s="32">
        <v>119</v>
      </c>
      <c r="T30" s="32"/>
      <c r="U30" s="33"/>
      <c r="V30" s="27" t="s">
        <v>436</v>
      </c>
    </row>
    <row r="31" spans="2:22" x14ac:dyDescent="0.4">
      <c r="B31" s="27" t="s">
        <v>315</v>
      </c>
      <c r="C31" s="27" t="s">
        <v>316</v>
      </c>
      <c r="D31" s="28">
        <v>9783823393689</v>
      </c>
      <c r="E31" s="27" t="s">
        <v>317</v>
      </c>
      <c r="F31" s="27" t="s">
        <v>318</v>
      </c>
      <c r="G31" s="27" t="s">
        <v>319</v>
      </c>
      <c r="H31" s="27" t="s">
        <v>320</v>
      </c>
      <c r="I31" s="27"/>
      <c r="J31" s="27">
        <v>1</v>
      </c>
      <c r="K31" s="27" t="s">
        <v>52</v>
      </c>
      <c r="L31" s="27">
        <v>2019</v>
      </c>
      <c r="M31" s="30">
        <v>43780</v>
      </c>
      <c r="N31" s="30"/>
      <c r="O31" s="27" t="s">
        <v>87</v>
      </c>
      <c r="P31" s="27"/>
      <c r="Q31" s="27" t="s">
        <v>54</v>
      </c>
      <c r="R31" s="31">
        <v>64</v>
      </c>
      <c r="S31" s="32">
        <v>119</v>
      </c>
      <c r="T31" s="32"/>
      <c r="U31" s="33"/>
      <c r="V31" s="27" t="s">
        <v>321</v>
      </c>
    </row>
    <row r="32" spans="2:22" x14ac:dyDescent="0.4">
      <c r="B32" s="27" t="s">
        <v>437</v>
      </c>
      <c r="C32" s="27" t="s">
        <v>438</v>
      </c>
      <c r="D32" s="28">
        <v>9783823393481</v>
      </c>
      <c r="E32" s="27" t="s">
        <v>439</v>
      </c>
      <c r="F32" s="27" t="s">
        <v>440</v>
      </c>
      <c r="G32" s="27" t="s">
        <v>441</v>
      </c>
      <c r="H32" s="27"/>
      <c r="I32" s="27" t="s">
        <v>442</v>
      </c>
      <c r="J32" s="27">
        <v>1</v>
      </c>
      <c r="K32" s="27" t="s">
        <v>52</v>
      </c>
      <c r="L32" s="27">
        <v>2019</v>
      </c>
      <c r="M32" s="30">
        <v>43780</v>
      </c>
      <c r="N32" s="30"/>
      <c r="O32" s="27"/>
      <c r="P32" s="27"/>
      <c r="Q32" s="27" t="s">
        <v>54</v>
      </c>
      <c r="R32" s="31">
        <v>64</v>
      </c>
      <c r="S32" s="32">
        <v>119</v>
      </c>
      <c r="T32" s="32"/>
      <c r="U32" s="33"/>
      <c r="V32" s="27" t="s">
        <v>443</v>
      </c>
    </row>
    <row r="33" spans="2:22" x14ac:dyDescent="0.4">
      <c r="B33" s="27" t="s">
        <v>444</v>
      </c>
      <c r="C33" s="27" t="s">
        <v>445</v>
      </c>
      <c r="D33" s="28">
        <v>9783823394082</v>
      </c>
      <c r="E33" s="27" t="s">
        <v>446</v>
      </c>
      <c r="F33" s="27" t="s">
        <v>447</v>
      </c>
      <c r="G33" s="27" t="s">
        <v>448</v>
      </c>
      <c r="H33" s="27" t="s">
        <v>449</v>
      </c>
      <c r="I33" s="27"/>
      <c r="J33" s="27">
        <v>1</v>
      </c>
      <c r="K33" s="27" t="s">
        <v>52</v>
      </c>
      <c r="L33" s="27">
        <v>2020</v>
      </c>
      <c r="M33" s="30">
        <v>44025</v>
      </c>
      <c r="N33" s="30"/>
      <c r="O33" s="27" t="s">
        <v>87</v>
      </c>
      <c r="P33" s="27"/>
      <c r="Q33" s="27" t="s">
        <v>54</v>
      </c>
      <c r="R33" s="31">
        <v>68</v>
      </c>
      <c r="S33" s="32">
        <v>119</v>
      </c>
      <c r="T33" s="32"/>
      <c r="U33" s="33"/>
      <c r="V33" s="27" t="s">
        <v>450</v>
      </c>
    </row>
    <row r="34" spans="2:22" x14ac:dyDescent="0.4">
      <c r="B34" s="27" t="s">
        <v>1576</v>
      </c>
      <c r="C34" s="27" t="s">
        <v>1577</v>
      </c>
      <c r="D34" s="28">
        <v>9783823302032</v>
      </c>
      <c r="E34" s="27" t="s">
        <v>1578</v>
      </c>
      <c r="F34" s="27" t="s">
        <v>1579</v>
      </c>
      <c r="G34" s="27" t="s">
        <v>1580</v>
      </c>
      <c r="H34" s="27" t="s">
        <v>1581</v>
      </c>
      <c r="I34" s="27"/>
      <c r="J34" s="27">
        <v>1</v>
      </c>
      <c r="K34" s="27" t="s">
        <v>52</v>
      </c>
      <c r="L34" s="27">
        <v>2020</v>
      </c>
      <c r="M34" s="30">
        <v>43920</v>
      </c>
      <c r="N34" s="30"/>
      <c r="O34" s="27"/>
      <c r="P34" s="27"/>
      <c r="Q34" s="27" t="s">
        <v>54</v>
      </c>
      <c r="R34" s="31">
        <v>68</v>
      </c>
      <c r="S34" s="32">
        <v>119</v>
      </c>
      <c r="T34" s="32"/>
      <c r="U34" s="33"/>
      <c r="V34" s="27" t="s">
        <v>1582</v>
      </c>
    </row>
    <row r="35" spans="2:22" x14ac:dyDescent="0.4">
      <c r="B35" s="27" t="s">
        <v>1583</v>
      </c>
      <c r="C35" s="27" t="s">
        <v>1584</v>
      </c>
      <c r="D35" s="28">
        <v>9783823302209</v>
      </c>
      <c r="E35" s="27" t="s">
        <v>1585</v>
      </c>
      <c r="F35" s="27" t="s">
        <v>1579</v>
      </c>
      <c r="G35" s="27" t="s">
        <v>1586</v>
      </c>
      <c r="H35" s="27" t="s">
        <v>1581</v>
      </c>
      <c r="I35" s="27"/>
      <c r="J35" s="27">
        <v>1</v>
      </c>
      <c r="K35" s="27" t="s">
        <v>52</v>
      </c>
      <c r="L35" s="27">
        <v>2021</v>
      </c>
      <c r="M35" s="30">
        <v>44487</v>
      </c>
      <c r="N35" s="30"/>
      <c r="O35" s="27"/>
      <c r="P35" s="27"/>
      <c r="Q35" s="27" t="s">
        <v>54</v>
      </c>
      <c r="R35" s="31">
        <v>88</v>
      </c>
      <c r="S35" s="32">
        <v>132</v>
      </c>
      <c r="T35" s="32"/>
      <c r="U35" s="33"/>
      <c r="V35" s="27" t="s">
        <v>1587</v>
      </c>
    </row>
    <row r="36" spans="2:22" x14ac:dyDescent="0.4">
      <c r="B36" s="27" t="s">
        <v>1588</v>
      </c>
      <c r="C36" s="27" t="s">
        <v>1589</v>
      </c>
      <c r="D36" s="28">
        <v>9783823302216</v>
      </c>
      <c r="E36" s="27" t="s">
        <v>1590</v>
      </c>
      <c r="F36" s="27" t="s">
        <v>1579</v>
      </c>
      <c r="G36" s="27" t="s">
        <v>1591</v>
      </c>
      <c r="H36" s="27" t="s">
        <v>1581</v>
      </c>
      <c r="I36" s="27"/>
      <c r="J36" s="27">
        <v>1</v>
      </c>
      <c r="K36" s="27" t="s">
        <v>52</v>
      </c>
      <c r="L36" s="27">
        <v>2022</v>
      </c>
      <c r="M36" s="30">
        <v>44739</v>
      </c>
      <c r="N36" s="30"/>
      <c r="O36" s="27"/>
      <c r="P36" s="27"/>
      <c r="Q36" s="27" t="s">
        <v>54</v>
      </c>
      <c r="R36" s="31">
        <v>68</v>
      </c>
      <c r="S36" s="32">
        <v>119</v>
      </c>
      <c r="T36" s="32"/>
      <c r="U36" s="33"/>
      <c r="V36" s="27" t="s">
        <v>1592</v>
      </c>
    </row>
    <row r="37" spans="2:22" x14ac:dyDescent="0.4">
      <c r="B37" s="27" t="s">
        <v>1593</v>
      </c>
      <c r="C37" s="27" t="s">
        <v>1594</v>
      </c>
      <c r="D37" s="28">
        <v>9783823392514</v>
      </c>
      <c r="E37" s="27" t="s">
        <v>1595</v>
      </c>
      <c r="F37" s="27" t="s">
        <v>1596</v>
      </c>
      <c r="G37" s="27" t="s">
        <v>1597</v>
      </c>
      <c r="H37" s="27"/>
      <c r="I37" s="27" t="s">
        <v>1598</v>
      </c>
      <c r="J37" s="27">
        <v>1</v>
      </c>
      <c r="K37" s="27" t="s">
        <v>52</v>
      </c>
      <c r="L37" s="27">
        <v>2020</v>
      </c>
      <c r="M37" s="30">
        <v>44004</v>
      </c>
      <c r="N37" s="30"/>
      <c r="O37" s="27" t="s">
        <v>703</v>
      </c>
      <c r="P37" s="27">
        <v>569</v>
      </c>
      <c r="Q37" s="27" t="s">
        <v>54</v>
      </c>
      <c r="R37" s="31">
        <v>98</v>
      </c>
      <c r="S37" s="32">
        <v>147</v>
      </c>
      <c r="T37" s="32"/>
      <c r="U37" s="33"/>
      <c r="V37" s="27" t="s">
        <v>1599</v>
      </c>
    </row>
    <row r="38" spans="2:22" x14ac:dyDescent="0.4">
      <c r="B38" s="27" t="s">
        <v>1600</v>
      </c>
      <c r="C38" s="27" t="s">
        <v>1601</v>
      </c>
      <c r="D38" s="28">
        <v>9783823393849</v>
      </c>
      <c r="E38" s="27" t="s">
        <v>1602</v>
      </c>
      <c r="F38" s="27" t="s">
        <v>1603</v>
      </c>
      <c r="G38" s="27" t="s">
        <v>1604</v>
      </c>
      <c r="H38" s="27"/>
      <c r="I38" s="27" t="s">
        <v>1605</v>
      </c>
      <c r="J38" s="27">
        <v>1</v>
      </c>
      <c r="K38" s="27" t="s">
        <v>52</v>
      </c>
      <c r="L38" s="27">
        <v>2020</v>
      </c>
      <c r="M38" s="30">
        <v>44039</v>
      </c>
      <c r="N38" s="30"/>
      <c r="O38" s="27"/>
      <c r="P38" s="27"/>
      <c r="Q38" s="27" t="s">
        <v>54</v>
      </c>
      <c r="R38" s="31">
        <v>68</v>
      </c>
      <c r="S38" s="32">
        <v>0</v>
      </c>
      <c r="T38" s="32" t="s">
        <v>44</v>
      </c>
      <c r="U38" s="33" t="s">
        <v>55</v>
      </c>
      <c r="V38" s="27" t="s">
        <v>1606</v>
      </c>
    </row>
    <row r="39" spans="2:22" x14ac:dyDescent="0.4">
      <c r="B39" s="27" t="s">
        <v>451</v>
      </c>
      <c r="C39" s="27" t="s">
        <v>452</v>
      </c>
      <c r="D39" s="28">
        <v>9783823393467</v>
      </c>
      <c r="E39" s="27" t="s">
        <v>453</v>
      </c>
      <c r="F39" s="27" t="s">
        <v>454</v>
      </c>
      <c r="G39" s="27"/>
      <c r="H39" s="27" t="s">
        <v>455</v>
      </c>
      <c r="I39" s="27"/>
      <c r="J39" s="27">
        <v>1</v>
      </c>
      <c r="K39" s="27" t="s">
        <v>52</v>
      </c>
      <c r="L39" s="27">
        <v>2020</v>
      </c>
      <c r="M39" s="30">
        <v>44130</v>
      </c>
      <c r="N39" s="30"/>
      <c r="O39" s="27" t="s">
        <v>87</v>
      </c>
      <c r="P39" s="27"/>
      <c r="Q39" s="27" t="s">
        <v>54</v>
      </c>
      <c r="R39" s="31">
        <v>58</v>
      </c>
      <c r="S39" s="32">
        <v>119</v>
      </c>
      <c r="T39" s="32"/>
      <c r="U39" s="33"/>
      <c r="V39" s="27" t="s">
        <v>456</v>
      </c>
    </row>
    <row r="40" spans="2:22" x14ac:dyDescent="0.4">
      <c r="B40" s="27" t="s">
        <v>1105</v>
      </c>
      <c r="C40" s="27" t="s">
        <v>1106</v>
      </c>
      <c r="D40" s="28">
        <v>9783823393948</v>
      </c>
      <c r="E40" s="27" t="s">
        <v>1107</v>
      </c>
      <c r="F40" s="27" t="s">
        <v>1108</v>
      </c>
      <c r="G40" s="27" t="s">
        <v>1109</v>
      </c>
      <c r="H40" s="27" t="s">
        <v>1110</v>
      </c>
      <c r="I40" s="27"/>
      <c r="J40" s="27">
        <v>1</v>
      </c>
      <c r="K40" s="27" t="s">
        <v>52</v>
      </c>
      <c r="L40" s="27">
        <v>2020</v>
      </c>
      <c r="M40" s="30">
        <v>44025</v>
      </c>
      <c r="N40" s="30"/>
      <c r="O40" s="27" t="s">
        <v>409</v>
      </c>
      <c r="P40" s="27">
        <v>3</v>
      </c>
      <c r="Q40" s="27" t="s">
        <v>54</v>
      </c>
      <c r="R40" s="31">
        <v>49.9</v>
      </c>
      <c r="S40" s="32">
        <v>119</v>
      </c>
      <c r="T40" s="32" t="s">
        <v>44</v>
      </c>
      <c r="U40" s="33" t="s">
        <v>410</v>
      </c>
      <c r="V40" s="27" t="s">
        <v>1111</v>
      </c>
    </row>
    <row r="41" spans="2:22" x14ac:dyDescent="0.4">
      <c r="B41" s="27" t="s">
        <v>1117</v>
      </c>
      <c r="C41" s="27" t="s">
        <v>1118</v>
      </c>
      <c r="D41" s="28">
        <v>9783823391173</v>
      </c>
      <c r="E41" s="27" t="s">
        <v>1119</v>
      </c>
      <c r="F41" s="27" t="s">
        <v>1120</v>
      </c>
      <c r="G41" s="27" t="s">
        <v>385</v>
      </c>
      <c r="H41" s="27" t="s">
        <v>1121</v>
      </c>
      <c r="I41" s="27"/>
      <c r="J41" s="27">
        <v>2</v>
      </c>
      <c r="K41" s="27" t="s">
        <v>1122</v>
      </c>
      <c r="L41" s="27">
        <v>2020</v>
      </c>
      <c r="M41" s="30">
        <v>44088</v>
      </c>
      <c r="N41" s="30"/>
      <c r="O41" s="27" t="s">
        <v>176</v>
      </c>
      <c r="P41" s="27"/>
      <c r="Q41" s="27" t="s">
        <v>54</v>
      </c>
      <c r="R41" s="31">
        <v>24.99</v>
      </c>
      <c r="S41" s="32">
        <v>299</v>
      </c>
      <c r="T41" s="32"/>
      <c r="U41" s="33"/>
      <c r="V41" s="27" t="s">
        <v>1123</v>
      </c>
    </row>
    <row r="42" spans="2:22" x14ac:dyDescent="0.4">
      <c r="B42" s="27" t="s">
        <v>457</v>
      </c>
      <c r="C42" s="27" t="s">
        <v>458</v>
      </c>
      <c r="D42" s="28">
        <v>9783823393580</v>
      </c>
      <c r="E42" s="27" t="s">
        <v>459</v>
      </c>
      <c r="F42" s="27" t="s">
        <v>460</v>
      </c>
      <c r="G42" s="27" t="s">
        <v>461</v>
      </c>
      <c r="H42" s="27" t="s">
        <v>462</v>
      </c>
      <c r="I42" s="27"/>
      <c r="J42" s="27">
        <v>1</v>
      </c>
      <c r="K42" s="27" t="s">
        <v>52</v>
      </c>
      <c r="L42" s="27">
        <v>2020</v>
      </c>
      <c r="M42" s="30">
        <v>43843</v>
      </c>
      <c r="N42" s="30"/>
      <c r="O42" s="27" t="s">
        <v>87</v>
      </c>
      <c r="P42" s="27"/>
      <c r="Q42" s="27" t="s">
        <v>54</v>
      </c>
      <c r="R42" s="31">
        <v>78</v>
      </c>
      <c r="S42" s="32">
        <v>119</v>
      </c>
      <c r="T42" s="32"/>
      <c r="U42" s="33"/>
      <c r="V42" s="27" t="s">
        <v>463</v>
      </c>
    </row>
    <row r="43" spans="2:22" x14ac:dyDescent="0.4">
      <c r="B43" s="27" t="s">
        <v>464</v>
      </c>
      <c r="C43" s="27" t="s">
        <v>465</v>
      </c>
      <c r="D43" s="28">
        <v>9783823393283</v>
      </c>
      <c r="E43" s="27" t="s">
        <v>466</v>
      </c>
      <c r="F43" s="27" t="s">
        <v>467</v>
      </c>
      <c r="G43" s="27" t="s">
        <v>468</v>
      </c>
      <c r="H43" s="27" t="s">
        <v>469</v>
      </c>
      <c r="I43" s="27"/>
      <c r="J43" s="27">
        <v>1</v>
      </c>
      <c r="K43" s="27" t="s">
        <v>52</v>
      </c>
      <c r="L43" s="27">
        <v>2020</v>
      </c>
      <c r="M43" s="30">
        <v>44144</v>
      </c>
      <c r="N43" s="30"/>
      <c r="O43" s="27"/>
      <c r="P43" s="27"/>
      <c r="Q43" s="27" t="s">
        <v>54</v>
      </c>
      <c r="R43" s="31">
        <v>28.99</v>
      </c>
      <c r="S43" s="32">
        <v>249</v>
      </c>
      <c r="T43" s="32"/>
      <c r="U43" s="33"/>
      <c r="V43" s="27" t="s">
        <v>470</v>
      </c>
    </row>
    <row r="44" spans="2:22" x14ac:dyDescent="0.4">
      <c r="B44" s="27" t="s">
        <v>1137</v>
      </c>
      <c r="C44" s="27" t="s">
        <v>1138</v>
      </c>
      <c r="D44" s="28">
        <v>9783823393641</v>
      </c>
      <c r="E44" s="27" t="s">
        <v>1139</v>
      </c>
      <c r="F44" s="27" t="s">
        <v>1140</v>
      </c>
      <c r="G44" s="27" t="s">
        <v>1141</v>
      </c>
      <c r="H44" s="27" t="s">
        <v>1142</v>
      </c>
      <c r="I44" s="27"/>
      <c r="J44" s="27">
        <v>1</v>
      </c>
      <c r="K44" s="27" t="s">
        <v>52</v>
      </c>
      <c r="L44" s="27">
        <v>2020</v>
      </c>
      <c r="M44" s="30">
        <v>43850</v>
      </c>
      <c r="N44" s="30"/>
      <c r="O44" s="27" t="s">
        <v>703</v>
      </c>
      <c r="P44" s="27">
        <v>571</v>
      </c>
      <c r="Q44" s="27" t="s">
        <v>54</v>
      </c>
      <c r="R44" s="31">
        <v>78</v>
      </c>
      <c r="S44" s="32">
        <v>119</v>
      </c>
      <c r="T44" s="32"/>
      <c r="U44" s="33"/>
      <c r="V44" s="27" t="s">
        <v>1143</v>
      </c>
    </row>
    <row r="45" spans="2:22" x14ac:dyDescent="0.4">
      <c r="B45" s="27" t="s">
        <v>1607</v>
      </c>
      <c r="C45" s="27" t="s">
        <v>1608</v>
      </c>
      <c r="D45" s="28">
        <v>9783823393863</v>
      </c>
      <c r="E45" s="27" t="s">
        <v>1609</v>
      </c>
      <c r="F45" s="27" t="s">
        <v>1610</v>
      </c>
      <c r="G45" s="27" t="s">
        <v>1611</v>
      </c>
      <c r="H45" s="27" t="s">
        <v>1612</v>
      </c>
      <c r="I45" s="27"/>
      <c r="J45" s="27">
        <v>1</v>
      </c>
      <c r="K45" s="27" t="s">
        <v>52</v>
      </c>
      <c r="L45" s="27">
        <v>2020</v>
      </c>
      <c r="M45" s="30">
        <v>44109</v>
      </c>
      <c r="N45" s="30"/>
      <c r="O45" s="27"/>
      <c r="P45" s="27">
        <v>576</v>
      </c>
      <c r="Q45" s="27" t="s">
        <v>54</v>
      </c>
      <c r="R45" s="31">
        <v>78</v>
      </c>
      <c r="S45" s="32">
        <v>119</v>
      </c>
      <c r="T45" s="32"/>
      <c r="U45" s="33"/>
      <c r="V45" s="27" t="s">
        <v>1613</v>
      </c>
    </row>
    <row r="46" spans="2:22" x14ac:dyDescent="0.4">
      <c r="B46" s="27" t="s">
        <v>1360</v>
      </c>
      <c r="C46" s="27" t="s">
        <v>1361</v>
      </c>
      <c r="D46" s="28">
        <v>9783823394051</v>
      </c>
      <c r="E46" s="27" t="s">
        <v>1362</v>
      </c>
      <c r="F46" s="27" t="s">
        <v>1363</v>
      </c>
      <c r="G46" s="27" t="s">
        <v>385</v>
      </c>
      <c r="H46" s="27" t="s">
        <v>1364</v>
      </c>
      <c r="I46" s="27"/>
      <c r="J46" s="27">
        <v>3</v>
      </c>
      <c r="K46" s="27" t="s">
        <v>1365</v>
      </c>
      <c r="L46" s="27">
        <v>2020</v>
      </c>
      <c r="M46" s="30">
        <v>43990</v>
      </c>
      <c r="N46" s="30"/>
      <c r="O46" s="27" t="s">
        <v>176</v>
      </c>
      <c r="P46" s="27"/>
      <c r="Q46" s="27" t="s">
        <v>54</v>
      </c>
      <c r="R46" s="31">
        <v>24.99</v>
      </c>
      <c r="S46" s="32">
        <v>299</v>
      </c>
      <c r="T46" s="32"/>
      <c r="U46" s="33"/>
      <c r="V46" s="27" t="s">
        <v>1366</v>
      </c>
    </row>
    <row r="47" spans="2:22" x14ac:dyDescent="0.4">
      <c r="B47" s="27" t="s">
        <v>1367</v>
      </c>
      <c r="C47" s="27" t="s">
        <v>1368</v>
      </c>
      <c r="D47" s="28">
        <v>9783823394198</v>
      </c>
      <c r="E47" s="27" t="s">
        <v>1369</v>
      </c>
      <c r="F47" s="27" t="s">
        <v>1370</v>
      </c>
      <c r="G47" s="27" t="s">
        <v>1371</v>
      </c>
      <c r="H47" s="27" t="s">
        <v>1372</v>
      </c>
      <c r="I47" s="27"/>
      <c r="J47" s="27">
        <v>1</v>
      </c>
      <c r="K47" s="27" t="s">
        <v>52</v>
      </c>
      <c r="L47" s="27">
        <v>2021</v>
      </c>
      <c r="M47" s="30">
        <v>44221</v>
      </c>
      <c r="N47" s="30"/>
      <c r="O47" s="27"/>
      <c r="P47" s="27"/>
      <c r="Q47" s="27" t="s">
        <v>54</v>
      </c>
      <c r="R47" s="31">
        <v>26.99</v>
      </c>
      <c r="S47" s="32">
        <v>249</v>
      </c>
      <c r="T47" s="32"/>
      <c r="U47" s="33"/>
      <c r="V47" s="27" t="s">
        <v>1373</v>
      </c>
    </row>
    <row r="48" spans="2:22" x14ac:dyDescent="0.4">
      <c r="B48" s="27" t="s">
        <v>1144</v>
      </c>
      <c r="C48" s="27" t="s">
        <v>1145</v>
      </c>
      <c r="D48" s="28">
        <v>9783823391814</v>
      </c>
      <c r="E48" s="27" t="s">
        <v>1146</v>
      </c>
      <c r="F48" s="27" t="s">
        <v>1147</v>
      </c>
      <c r="G48" s="27"/>
      <c r="H48" s="27" t="s">
        <v>1148</v>
      </c>
      <c r="I48" s="27"/>
      <c r="J48" s="27">
        <v>1</v>
      </c>
      <c r="K48" s="27" t="s">
        <v>52</v>
      </c>
      <c r="L48" s="27">
        <v>2023</v>
      </c>
      <c r="M48" s="30">
        <v>44956</v>
      </c>
      <c r="N48" s="16"/>
      <c r="O48" s="27" t="s">
        <v>176</v>
      </c>
      <c r="P48" s="27"/>
      <c r="Q48" s="27" t="s">
        <v>54</v>
      </c>
      <c r="R48" s="31">
        <v>26.99</v>
      </c>
      <c r="S48" s="32">
        <v>299</v>
      </c>
      <c r="T48" s="32"/>
      <c r="U48" s="33"/>
      <c r="V48" s="27" t="s">
        <v>1149</v>
      </c>
    </row>
    <row r="49" spans="2:22" x14ac:dyDescent="0.4">
      <c r="B49" s="27" t="s">
        <v>471</v>
      </c>
      <c r="C49" s="27" t="s">
        <v>472</v>
      </c>
      <c r="D49" s="28">
        <v>9783823393917</v>
      </c>
      <c r="E49" s="27" t="s">
        <v>473</v>
      </c>
      <c r="F49" s="27" t="s">
        <v>474</v>
      </c>
      <c r="G49" s="27" t="s">
        <v>475</v>
      </c>
      <c r="H49" s="27" t="s">
        <v>476</v>
      </c>
      <c r="I49" s="27"/>
      <c r="J49" s="27">
        <v>1</v>
      </c>
      <c r="K49" s="27" t="s">
        <v>52</v>
      </c>
      <c r="L49" s="27">
        <v>2020</v>
      </c>
      <c r="M49" s="30">
        <v>43962</v>
      </c>
      <c r="N49" s="30"/>
      <c r="O49" s="27" t="s">
        <v>87</v>
      </c>
      <c r="P49" s="27"/>
      <c r="Q49" s="27" t="s">
        <v>54</v>
      </c>
      <c r="R49" s="31">
        <v>89</v>
      </c>
      <c r="S49" s="32">
        <v>132</v>
      </c>
      <c r="T49" s="32"/>
      <c r="U49" s="33"/>
      <c r="V49" s="27" t="s">
        <v>477</v>
      </c>
    </row>
    <row r="50" spans="2:22" x14ac:dyDescent="0.4">
      <c r="B50" s="27" t="s">
        <v>1150</v>
      </c>
      <c r="C50" s="27" t="s">
        <v>1151</v>
      </c>
      <c r="D50" s="28">
        <v>9783823393634</v>
      </c>
      <c r="E50" s="27" t="s">
        <v>1152</v>
      </c>
      <c r="F50" s="27" t="s">
        <v>1153</v>
      </c>
      <c r="G50" s="27" t="s">
        <v>1154</v>
      </c>
      <c r="H50" s="27" t="s">
        <v>1155</v>
      </c>
      <c r="I50" s="27"/>
      <c r="J50" s="27">
        <v>1</v>
      </c>
      <c r="K50" s="27" t="s">
        <v>52</v>
      </c>
      <c r="L50" s="27">
        <v>2020</v>
      </c>
      <c r="M50" s="30">
        <v>43871</v>
      </c>
      <c r="N50" s="30"/>
      <c r="O50" s="27" t="s">
        <v>703</v>
      </c>
      <c r="P50" s="27">
        <v>572</v>
      </c>
      <c r="Q50" s="27" t="s">
        <v>54</v>
      </c>
      <c r="R50" s="31">
        <v>88</v>
      </c>
      <c r="S50" s="32">
        <v>132</v>
      </c>
      <c r="T50" s="32"/>
      <c r="U50" s="33"/>
      <c r="V50" s="27" t="s">
        <v>1156</v>
      </c>
    </row>
    <row r="51" spans="2:22" x14ac:dyDescent="0.4">
      <c r="B51" s="27" t="s">
        <v>478</v>
      </c>
      <c r="C51" s="27" t="s">
        <v>479</v>
      </c>
      <c r="D51" s="28">
        <v>9783823393900</v>
      </c>
      <c r="E51" s="27" t="s">
        <v>480</v>
      </c>
      <c r="F51" s="27" t="s">
        <v>481</v>
      </c>
      <c r="G51" s="27"/>
      <c r="H51" s="27" t="s">
        <v>482</v>
      </c>
      <c r="I51" s="27"/>
      <c r="J51" s="27">
        <v>1</v>
      </c>
      <c r="K51" s="27" t="s">
        <v>52</v>
      </c>
      <c r="L51" s="27">
        <v>2020</v>
      </c>
      <c r="M51" s="30">
        <v>43941</v>
      </c>
      <c r="N51" s="30"/>
      <c r="O51" s="27" t="s">
        <v>313</v>
      </c>
      <c r="P51" s="27"/>
      <c r="Q51" s="27" t="s">
        <v>54</v>
      </c>
      <c r="R51" s="31">
        <v>12.99</v>
      </c>
      <c r="S51" s="32">
        <v>129</v>
      </c>
      <c r="T51" s="32"/>
      <c r="U51" s="33"/>
      <c r="V51" s="27" t="s">
        <v>483</v>
      </c>
    </row>
    <row r="52" spans="2:22" x14ac:dyDescent="0.4">
      <c r="B52" s="27" t="s">
        <v>1164</v>
      </c>
      <c r="C52" s="27" t="s">
        <v>1165</v>
      </c>
      <c r="D52" s="28">
        <v>9783823392057</v>
      </c>
      <c r="E52" s="27" t="s">
        <v>1166</v>
      </c>
      <c r="F52" s="27" t="s">
        <v>1167</v>
      </c>
      <c r="G52" s="27" t="s">
        <v>1168</v>
      </c>
      <c r="H52" s="27" t="s">
        <v>1169</v>
      </c>
      <c r="I52" s="27"/>
      <c r="J52" s="27">
        <v>2</v>
      </c>
      <c r="K52" s="27" t="s">
        <v>645</v>
      </c>
      <c r="L52" s="27">
        <v>2023</v>
      </c>
      <c r="M52" s="30"/>
      <c r="N52" s="30">
        <v>45275</v>
      </c>
      <c r="O52" s="27" t="s">
        <v>176</v>
      </c>
      <c r="P52" s="27"/>
      <c r="Q52" s="27" t="s">
        <v>54</v>
      </c>
      <c r="R52" s="31">
        <v>24.99</v>
      </c>
      <c r="S52" s="32">
        <v>349</v>
      </c>
      <c r="T52" s="32"/>
      <c r="U52" s="33"/>
      <c r="V52" s="27" t="s">
        <v>1170</v>
      </c>
    </row>
    <row r="53" spans="2:22" x14ac:dyDescent="0.4">
      <c r="B53" s="27" t="s">
        <v>1374</v>
      </c>
      <c r="C53" s="27" t="s">
        <v>1375</v>
      </c>
      <c r="D53" s="28">
        <v>9783823392705</v>
      </c>
      <c r="E53" s="27" t="s">
        <v>1376</v>
      </c>
      <c r="F53" s="27" t="s">
        <v>1377</v>
      </c>
      <c r="G53" s="27" t="s">
        <v>1378</v>
      </c>
      <c r="H53" s="27" t="s">
        <v>1379</v>
      </c>
      <c r="I53" s="27"/>
      <c r="J53" s="27">
        <v>1</v>
      </c>
      <c r="K53" s="27" t="s">
        <v>52</v>
      </c>
      <c r="L53" s="27">
        <v>2020</v>
      </c>
      <c r="M53" s="30">
        <v>43899</v>
      </c>
      <c r="N53" s="30"/>
      <c r="O53" s="27" t="s">
        <v>176</v>
      </c>
      <c r="P53" s="27"/>
      <c r="Q53" s="27" t="s">
        <v>54</v>
      </c>
      <c r="R53" s="31">
        <v>24.99</v>
      </c>
      <c r="S53" s="32">
        <v>270</v>
      </c>
      <c r="T53" s="32"/>
      <c r="U53" s="33"/>
      <c r="V53" s="27" t="s">
        <v>1380</v>
      </c>
    </row>
    <row r="54" spans="2:22" x14ac:dyDescent="0.4">
      <c r="B54" s="27" t="s">
        <v>1171</v>
      </c>
      <c r="C54" s="27" t="s">
        <v>1172</v>
      </c>
      <c r="D54" s="28">
        <v>9783823391760</v>
      </c>
      <c r="E54" s="27" t="s">
        <v>1173</v>
      </c>
      <c r="F54" s="27" t="s">
        <v>1174</v>
      </c>
      <c r="G54" s="27"/>
      <c r="H54" s="27" t="s">
        <v>1175</v>
      </c>
      <c r="I54" s="27"/>
      <c r="J54" s="27">
        <v>1</v>
      </c>
      <c r="K54" s="27" t="s">
        <v>52</v>
      </c>
      <c r="L54" s="27">
        <v>2020</v>
      </c>
      <c r="M54" s="30">
        <v>43962</v>
      </c>
      <c r="N54" s="30"/>
      <c r="O54" s="27" t="s">
        <v>1176</v>
      </c>
      <c r="P54" s="27"/>
      <c r="Q54" s="27" t="s">
        <v>54</v>
      </c>
      <c r="R54" s="31">
        <v>14.9</v>
      </c>
      <c r="S54" s="32">
        <v>199</v>
      </c>
      <c r="T54" s="32"/>
      <c r="U54" s="33"/>
      <c r="V54" s="27" t="s">
        <v>1177</v>
      </c>
    </row>
    <row r="55" spans="2:22" x14ac:dyDescent="0.4">
      <c r="B55" s="27" t="s">
        <v>1185</v>
      </c>
      <c r="C55" s="27" t="s">
        <v>1186</v>
      </c>
      <c r="D55" s="28">
        <v>9783823393610</v>
      </c>
      <c r="E55" s="27" t="s">
        <v>1187</v>
      </c>
      <c r="F55" s="27" t="s">
        <v>1188</v>
      </c>
      <c r="G55" s="27" t="s">
        <v>1189</v>
      </c>
      <c r="H55" s="27" t="s">
        <v>1190</v>
      </c>
      <c r="I55" s="27"/>
      <c r="J55" s="27">
        <v>1</v>
      </c>
      <c r="K55" s="27" t="s">
        <v>52</v>
      </c>
      <c r="L55" s="27">
        <v>2020</v>
      </c>
      <c r="M55" s="30">
        <v>43920</v>
      </c>
      <c r="N55" s="30"/>
      <c r="O55" s="27" t="s">
        <v>717</v>
      </c>
      <c r="P55" s="27">
        <v>83</v>
      </c>
      <c r="Q55" s="27" t="s">
        <v>54</v>
      </c>
      <c r="R55" s="31">
        <v>118</v>
      </c>
      <c r="S55" s="32">
        <v>0</v>
      </c>
      <c r="T55" s="32" t="s">
        <v>44</v>
      </c>
      <c r="U55" s="33" t="s">
        <v>55</v>
      </c>
      <c r="V55" s="27" t="s">
        <v>1191</v>
      </c>
    </row>
    <row r="56" spans="2:22" x14ac:dyDescent="0.4">
      <c r="B56" s="27" t="s">
        <v>1192</v>
      </c>
      <c r="C56" s="27" t="s">
        <v>1193</v>
      </c>
      <c r="D56" s="28">
        <v>9783823393177</v>
      </c>
      <c r="E56" s="27" t="s">
        <v>1194</v>
      </c>
      <c r="F56" s="27" t="s">
        <v>1195</v>
      </c>
      <c r="G56" s="27" t="s">
        <v>1196</v>
      </c>
      <c r="H56" s="27"/>
      <c r="I56" s="27" t="s">
        <v>1197</v>
      </c>
      <c r="J56" s="27">
        <v>1</v>
      </c>
      <c r="K56" s="27" t="s">
        <v>52</v>
      </c>
      <c r="L56" s="27">
        <v>2020</v>
      </c>
      <c r="M56" s="30">
        <v>44088</v>
      </c>
      <c r="N56" s="30"/>
      <c r="O56" s="27" t="s">
        <v>717</v>
      </c>
      <c r="P56" s="27">
        <v>85</v>
      </c>
      <c r="Q56" s="27" t="s">
        <v>54</v>
      </c>
      <c r="R56" s="31">
        <v>118</v>
      </c>
      <c r="S56" s="32">
        <v>177</v>
      </c>
      <c r="T56" s="32"/>
      <c r="U56" s="33"/>
      <c r="V56" s="27" t="s">
        <v>1198</v>
      </c>
    </row>
    <row r="57" spans="2:22" x14ac:dyDescent="0.4">
      <c r="B57" s="27" t="s">
        <v>1199</v>
      </c>
      <c r="C57" s="27" t="s">
        <v>1200</v>
      </c>
      <c r="D57" s="28">
        <v>9783823393566</v>
      </c>
      <c r="E57" s="27" t="s">
        <v>1201</v>
      </c>
      <c r="F57" s="27" t="s">
        <v>1202</v>
      </c>
      <c r="G57" s="27"/>
      <c r="H57" s="27" t="s">
        <v>1203</v>
      </c>
      <c r="I57" s="27"/>
      <c r="J57" s="27">
        <v>1</v>
      </c>
      <c r="K57" s="27" t="s">
        <v>52</v>
      </c>
      <c r="L57" s="27">
        <v>2020</v>
      </c>
      <c r="M57" s="30">
        <v>44102</v>
      </c>
      <c r="N57" s="30"/>
      <c r="O57" s="27" t="s">
        <v>703</v>
      </c>
      <c r="P57" s="27">
        <v>570</v>
      </c>
      <c r="Q57" s="27" t="s">
        <v>54</v>
      </c>
      <c r="R57" s="31">
        <v>88</v>
      </c>
      <c r="S57" s="32">
        <v>132</v>
      </c>
      <c r="T57" s="32"/>
      <c r="U57" s="33"/>
      <c r="V57" s="27" t="s">
        <v>1204</v>
      </c>
    </row>
    <row r="58" spans="2:22" x14ac:dyDescent="0.4">
      <c r="B58" s="27" t="s">
        <v>1614</v>
      </c>
      <c r="C58" s="27" t="s">
        <v>1615</v>
      </c>
      <c r="D58" s="28">
        <v>9783823394204</v>
      </c>
      <c r="E58" s="27" t="s">
        <v>1616</v>
      </c>
      <c r="F58" s="27" t="s">
        <v>1617</v>
      </c>
      <c r="G58" s="27" t="s">
        <v>1618</v>
      </c>
      <c r="H58" s="27" t="s">
        <v>1574</v>
      </c>
      <c r="I58" s="27"/>
      <c r="J58" s="27">
        <v>1</v>
      </c>
      <c r="K58" s="27" t="s">
        <v>52</v>
      </c>
      <c r="L58" s="27">
        <v>2020</v>
      </c>
      <c r="M58" s="30">
        <v>44179</v>
      </c>
      <c r="N58" s="30"/>
      <c r="O58" s="27" t="s">
        <v>703</v>
      </c>
      <c r="P58" s="27">
        <v>578</v>
      </c>
      <c r="Q58" s="27" t="s">
        <v>54</v>
      </c>
      <c r="R58" s="31">
        <v>98</v>
      </c>
      <c r="S58" s="32">
        <v>147</v>
      </c>
      <c r="T58" s="32"/>
      <c r="U58" s="33"/>
      <c r="V58" s="27" t="s">
        <v>1619</v>
      </c>
    </row>
    <row r="59" spans="2:22" x14ac:dyDescent="0.4">
      <c r="B59" s="27" t="s">
        <v>484</v>
      </c>
      <c r="C59" s="27" t="s">
        <v>485</v>
      </c>
      <c r="D59" s="28">
        <v>9783772056703</v>
      </c>
      <c r="E59" s="27" t="s">
        <v>486</v>
      </c>
      <c r="F59" s="27" t="s">
        <v>487</v>
      </c>
      <c r="G59" s="27" t="s">
        <v>488</v>
      </c>
      <c r="H59" s="27" t="s">
        <v>489</v>
      </c>
      <c r="I59" s="27"/>
      <c r="J59" s="27">
        <v>1</v>
      </c>
      <c r="K59" s="27" t="s">
        <v>52</v>
      </c>
      <c r="L59" s="27">
        <v>2020</v>
      </c>
      <c r="M59" s="30">
        <v>44109</v>
      </c>
      <c r="N59" s="30"/>
      <c r="O59" s="27"/>
      <c r="P59" s="27"/>
      <c r="Q59" s="27" t="s">
        <v>63</v>
      </c>
      <c r="R59" s="31">
        <v>24.9</v>
      </c>
      <c r="S59" s="32">
        <v>119</v>
      </c>
      <c r="T59" s="32"/>
      <c r="U59" s="33"/>
      <c r="V59" s="27" t="s">
        <v>490</v>
      </c>
    </row>
    <row r="60" spans="2:22" x14ac:dyDescent="0.4">
      <c r="B60" s="27" t="s">
        <v>1620</v>
      </c>
      <c r="C60" s="27" t="s">
        <v>1621</v>
      </c>
      <c r="D60" s="28">
        <v>9783823392873</v>
      </c>
      <c r="E60" s="27" t="s">
        <v>1622</v>
      </c>
      <c r="F60" s="27" t="s">
        <v>1623</v>
      </c>
      <c r="G60" s="27"/>
      <c r="H60" s="27" t="s">
        <v>1624</v>
      </c>
      <c r="I60" s="27"/>
      <c r="J60" s="27">
        <v>1</v>
      </c>
      <c r="K60" s="27" t="s">
        <v>52</v>
      </c>
      <c r="L60" s="27">
        <v>2020</v>
      </c>
      <c r="M60" s="30">
        <v>43962</v>
      </c>
      <c r="N60" s="30"/>
      <c r="O60" s="27"/>
      <c r="P60" s="27"/>
      <c r="Q60" s="27" t="s">
        <v>54</v>
      </c>
      <c r="R60" s="31">
        <v>39</v>
      </c>
      <c r="S60" s="32">
        <v>0</v>
      </c>
      <c r="T60" s="32" t="s">
        <v>44</v>
      </c>
      <c r="U60" s="33" t="s">
        <v>55</v>
      </c>
      <c r="V60" s="27" t="s">
        <v>1625</v>
      </c>
    </row>
    <row r="61" spans="2:22" x14ac:dyDescent="0.4">
      <c r="B61" s="27" t="s">
        <v>372</v>
      </c>
      <c r="C61" s="27" t="s">
        <v>373</v>
      </c>
      <c r="D61" s="28">
        <v>9783823394136</v>
      </c>
      <c r="E61" s="27" t="s">
        <v>374</v>
      </c>
      <c r="F61" s="27" t="s">
        <v>375</v>
      </c>
      <c r="G61" s="27" t="s">
        <v>376</v>
      </c>
      <c r="H61" s="27" t="s">
        <v>377</v>
      </c>
      <c r="I61" s="27"/>
      <c r="J61" s="27">
        <v>4</v>
      </c>
      <c r="K61" s="27" t="s">
        <v>378</v>
      </c>
      <c r="L61" s="27">
        <v>2021</v>
      </c>
      <c r="M61" s="30">
        <v>44389</v>
      </c>
      <c r="N61" s="30"/>
      <c r="O61" s="27" t="s">
        <v>176</v>
      </c>
      <c r="P61" s="27"/>
      <c r="Q61" s="27" t="s">
        <v>54</v>
      </c>
      <c r="R61" s="31">
        <v>29.9</v>
      </c>
      <c r="S61" s="32">
        <v>299</v>
      </c>
      <c r="T61" s="32"/>
      <c r="U61" s="33"/>
      <c r="V61" s="27" t="s">
        <v>379</v>
      </c>
    </row>
    <row r="62" spans="2:22" x14ac:dyDescent="0.4">
      <c r="B62" s="27" t="s">
        <v>1219</v>
      </c>
      <c r="C62" s="27" t="s">
        <v>1220</v>
      </c>
      <c r="D62" s="28">
        <v>9783823394228</v>
      </c>
      <c r="E62" s="27" t="s">
        <v>1221</v>
      </c>
      <c r="F62" s="27" t="s">
        <v>1222</v>
      </c>
      <c r="G62" s="27" t="s">
        <v>1223</v>
      </c>
      <c r="H62" s="27" t="s">
        <v>1224</v>
      </c>
      <c r="I62" s="27"/>
      <c r="J62" s="27">
        <v>1</v>
      </c>
      <c r="K62" s="27" t="s">
        <v>52</v>
      </c>
      <c r="L62" s="27">
        <v>2021</v>
      </c>
      <c r="M62" s="30">
        <v>44347</v>
      </c>
      <c r="N62" s="30"/>
      <c r="O62" s="27"/>
      <c r="P62" s="27"/>
      <c r="Q62" s="27" t="s">
        <v>54</v>
      </c>
      <c r="R62" s="31">
        <v>49</v>
      </c>
      <c r="S62" s="32">
        <v>349</v>
      </c>
      <c r="T62" s="32"/>
      <c r="U62" s="33"/>
      <c r="V62" s="27" t="s">
        <v>1225</v>
      </c>
    </row>
    <row r="63" spans="2:22" x14ac:dyDescent="0.4">
      <c r="B63" s="27" t="s">
        <v>1626</v>
      </c>
      <c r="C63" s="27" t="s">
        <v>1627</v>
      </c>
      <c r="D63" s="28">
        <v>9783823392361</v>
      </c>
      <c r="E63" s="27" t="s">
        <v>1628</v>
      </c>
      <c r="F63" s="27" t="s">
        <v>1629</v>
      </c>
      <c r="G63" s="27" t="s">
        <v>1630</v>
      </c>
      <c r="H63" s="27" t="s">
        <v>1631</v>
      </c>
      <c r="I63" s="27"/>
      <c r="J63" s="27">
        <v>1</v>
      </c>
      <c r="K63" s="27" t="s">
        <v>52</v>
      </c>
      <c r="L63" s="27">
        <v>2021</v>
      </c>
      <c r="M63" s="30">
        <v>44543</v>
      </c>
      <c r="N63" s="30"/>
      <c r="O63" s="27" t="s">
        <v>1632</v>
      </c>
      <c r="P63" s="27">
        <v>144</v>
      </c>
      <c r="Q63" s="27" t="s">
        <v>54</v>
      </c>
      <c r="R63" s="31">
        <v>78</v>
      </c>
      <c r="S63" s="32">
        <v>119</v>
      </c>
      <c r="T63" s="32"/>
      <c r="U63" s="33"/>
      <c r="V63" s="27" t="s">
        <v>1633</v>
      </c>
    </row>
    <row r="64" spans="2:22" x14ac:dyDescent="0.4">
      <c r="B64" s="27" t="s">
        <v>491</v>
      </c>
      <c r="C64" s="27" t="s">
        <v>492</v>
      </c>
      <c r="D64" s="28">
        <v>9783823393597</v>
      </c>
      <c r="E64" s="27" t="s">
        <v>493</v>
      </c>
      <c r="F64" s="27" t="s">
        <v>494</v>
      </c>
      <c r="G64" s="27" t="s">
        <v>495</v>
      </c>
      <c r="H64" s="27" t="s">
        <v>469</v>
      </c>
      <c r="I64" s="27"/>
      <c r="J64" s="27">
        <v>1</v>
      </c>
      <c r="K64" s="27" t="s">
        <v>52</v>
      </c>
      <c r="L64" s="27">
        <v>2020</v>
      </c>
      <c r="M64" s="30">
        <v>43843</v>
      </c>
      <c r="N64" s="30"/>
      <c r="O64" s="27" t="s">
        <v>87</v>
      </c>
      <c r="P64" s="27"/>
      <c r="Q64" s="27" t="s">
        <v>54</v>
      </c>
      <c r="R64" s="31">
        <v>78</v>
      </c>
      <c r="S64" s="32">
        <v>119</v>
      </c>
      <c r="T64" s="32"/>
      <c r="U64" s="33"/>
      <c r="V64" s="27" t="s">
        <v>496</v>
      </c>
    </row>
    <row r="66" spans="2:2" x14ac:dyDescent="0.4">
      <c r="B66" s="35" t="s">
        <v>128</v>
      </c>
    </row>
    <row r="67" spans="2:2" x14ac:dyDescent="0.4">
      <c r="B67" s="35" t="s">
        <v>133</v>
      </c>
    </row>
    <row r="68" spans="2:2" x14ac:dyDescent="0.4">
      <c r="B68" s="42" t="s">
        <v>3801</v>
      </c>
    </row>
  </sheetData>
  <hyperlinks>
    <hyperlink ref="B5" location="Übersicht!A1" display="zurück zur Übersicht" xr:uid="{ADD5EFE8-08AE-4228-ABB8-A6AD4587AE53}"/>
  </hyperlinks>
  <pageMargins left="0.7" right="0.7" top="0.78740157499999996" bottom="0.78740157499999996" header="0.3" footer="0.3"/>
  <drawing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05DD7-E0DA-4FBC-8989-50522C072789}">
  <dimension ref="A1:V44"/>
  <sheetViews>
    <sheetView showGridLines="0" workbookViewId="0">
      <selection activeCell="A4" sqref="A4"/>
    </sheetView>
  </sheetViews>
  <sheetFormatPr baseColWidth="10" defaultRowHeight="14.6" x14ac:dyDescent="0.4"/>
  <cols>
    <col min="2" max="2" width="16.4609375" customWidth="1"/>
    <col min="3" max="3" width="17.15234375" bestFit="1" customWidth="1"/>
    <col min="4" max="4" width="15.843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84375" customWidth="1"/>
    <col min="14" max="14" width="14.69140625" customWidth="1"/>
    <col min="15" max="15" width="64" bestFit="1" customWidth="1"/>
    <col min="16" max="16" width="14.84375" customWidth="1"/>
    <col min="17" max="17" width="0" hidden="1"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6"/>
      <c r="E7" s="36"/>
      <c r="F7" s="40" t="s">
        <v>132</v>
      </c>
      <c r="G7" s="54" t="s">
        <v>127</v>
      </c>
      <c r="H7" s="35"/>
      <c r="I7" s="35"/>
      <c r="J7" s="35"/>
      <c r="K7" s="35"/>
      <c r="L7" s="35"/>
    </row>
    <row r="8" spans="1:22" x14ac:dyDescent="0.4">
      <c r="D8" s="36"/>
      <c r="E8" s="36"/>
      <c r="F8" s="41" t="s">
        <v>129</v>
      </c>
      <c r="G8" s="43">
        <f>SUM(S:S)*0.85</f>
        <v>4169.25</v>
      </c>
      <c r="H8" s="35"/>
      <c r="I8" s="35"/>
      <c r="J8" s="35"/>
      <c r="K8" s="35"/>
      <c r="L8" s="35"/>
    </row>
    <row r="9" spans="1:22" x14ac:dyDescent="0.4">
      <c r="D9" s="36"/>
      <c r="E9" s="36"/>
      <c r="F9" s="35" t="s">
        <v>131</v>
      </c>
      <c r="G9" s="44">
        <f>SUM(Tabelle3611[VK Campuslizenz | Institutional Price])</f>
        <v>4905</v>
      </c>
      <c r="H9" s="35"/>
      <c r="I9" s="35"/>
      <c r="J9" s="35"/>
      <c r="K9" s="35"/>
      <c r="L9" s="35"/>
    </row>
    <row r="10" spans="1:22" x14ac:dyDescent="0.4">
      <c r="D10" s="36"/>
      <c r="E10" s="36"/>
      <c r="F10" s="35" t="s">
        <v>169</v>
      </c>
      <c r="G10" s="54" t="s">
        <v>380</v>
      </c>
      <c r="H10" s="35"/>
      <c r="I10" s="35"/>
      <c r="J10" s="35"/>
      <c r="K10" s="35"/>
      <c r="L10" s="35"/>
    </row>
    <row r="11" spans="1:22" x14ac:dyDescent="0.4">
      <c r="D11" s="36"/>
      <c r="E11" s="36"/>
      <c r="F11" s="35" t="s">
        <v>3403</v>
      </c>
      <c r="G11" s="54" t="s">
        <v>3404</v>
      </c>
      <c r="H11" s="35"/>
      <c r="I11" s="35"/>
      <c r="J11" s="35"/>
      <c r="K11" s="35"/>
      <c r="L11" s="35"/>
    </row>
    <row r="12" spans="1:22" x14ac:dyDescent="0.4">
      <c r="C12" s="39"/>
      <c r="D12" s="39"/>
      <c r="E12" s="39"/>
      <c r="F12" s="39"/>
    </row>
    <row r="13" spans="1:22" x14ac:dyDescent="0.4">
      <c r="B13" s="80" t="s">
        <v>26</v>
      </c>
      <c r="C13" s="80" t="s">
        <v>27</v>
      </c>
      <c r="D13" s="80" t="s">
        <v>28</v>
      </c>
      <c r="E13" s="80" t="s">
        <v>29</v>
      </c>
      <c r="F13" s="80" t="s">
        <v>30</v>
      </c>
      <c r="G13" s="80" t="s">
        <v>31</v>
      </c>
      <c r="H13" s="80" t="s">
        <v>32</v>
      </c>
      <c r="I13" s="80" t="s">
        <v>33</v>
      </c>
      <c r="J13" s="80" t="s">
        <v>34</v>
      </c>
      <c r="K13" s="80" t="s">
        <v>35</v>
      </c>
      <c r="L13" s="80" t="s">
        <v>36</v>
      </c>
      <c r="M13" s="80" t="s">
        <v>37</v>
      </c>
      <c r="N13" s="80" t="s">
        <v>38</v>
      </c>
      <c r="O13" s="80" t="s">
        <v>39</v>
      </c>
      <c r="P13" s="80" t="s">
        <v>40</v>
      </c>
      <c r="Q13" s="80" t="s">
        <v>41</v>
      </c>
      <c r="R13" s="80" t="s">
        <v>42</v>
      </c>
      <c r="S13" s="80" t="s">
        <v>43</v>
      </c>
      <c r="T13" s="82" t="s">
        <v>44</v>
      </c>
      <c r="U13" s="83" t="s">
        <v>45</v>
      </c>
      <c r="V13" s="80" t="s">
        <v>46</v>
      </c>
    </row>
    <row r="14" spans="1:22" x14ac:dyDescent="0.4">
      <c r="B14" s="27" t="s">
        <v>3470</v>
      </c>
      <c r="C14" s="27" t="s">
        <v>3471</v>
      </c>
      <c r="D14" s="28">
        <v>9783823396178</v>
      </c>
      <c r="E14" s="29" t="s">
        <v>3473</v>
      </c>
      <c r="F14" s="27" t="s">
        <v>3474</v>
      </c>
      <c r="G14" s="27" t="s">
        <v>3018</v>
      </c>
      <c r="H14" s="27" t="s">
        <v>3475</v>
      </c>
      <c r="I14" s="27" t="s">
        <v>3018</v>
      </c>
      <c r="J14" s="27"/>
      <c r="K14" s="27" t="s">
        <v>52</v>
      </c>
      <c r="L14" s="27">
        <v>2023</v>
      </c>
      <c r="M14" s="30"/>
      <c r="N14" s="30">
        <v>45173</v>
      </c>
      <c r="O14" s="27" t="s">
        <v>3476</v>
      </c>
      <c r="P14" s="27" t="s">
        <v>3477</v>
      </c>
      <c r="Q14" s="27" t="s">
        <v>54</v>
      </c>
      <c r="R14" s="31">
        <v>58</v>
      </c>
      <c r="S14" s="31">
        <v>139</v>
      </c>
      <c r="T14" s="27" t="s">
        <v>3018</v>
      </c>
      <c r="U14" s="27" t="s">
        <v>3018</v>
      </c>
      <c r="V14" s="27" t="s">
        <v>3478</v>
      </c>
    </row>
    <row r="15" spans="1:22" x14ac:dyDescent="0.4">
      <c r="B15" s="27" t="s">
        <v>3245</v>
      </c>
      <c r="C15" s="27" t="s">
        <v>3246</v>
      </c>
      <c r="D15" s="28">
        <v>9783823395942</v>
      </c>
      <c r="E15" s="29" t="s">
        <v>3248</v>
      </c>
      <c r="F15" s="27" t="s">
        <v>3249</v>
      </c>
      <c r="G15" s="27" t="s">
        <v>3018</v>
      </c>
      <c r="H15" s="27" t="s">
        <v>3250</v>
      </c>
      <c r="I15" s="27" t="s">
        <v>3018</v>
      </c>
      <c r="J15" s="27">
        <v>1</v>
      </c>
      <c r="K15" s="27" t="s">
        <v>52</v>
      </c>
      <c r="L15" s="27">
        <v>2023</v>
      </c>
      <c r="M15" s="30"/>
      <c r="N15" s="75">
        <v>45096</v>
      </c>
      <c r="O15" s="77" t="s">
        <v>124</v>
      </c>
      <c r="P15" s="77" t="s">
        <v>3251</v>
      </c>
      <c r="Q15" s="27" t="s">
        <v>54</v>
      </c>
      <c r="R15" s="31">
        <v>84</v>
      </c>
      <c r="S15" s="31">
        <v>139</v>
      </c>
      <c r="T15" s="32" t="s">
        <v>3018</v>
      </c>
      <c r="U15" s="33" t="s">
        <v>3018</v>
      </c>
      <c r="V15" s="27" t="s">
        <v>3252</v>
      </c>
    </row>
    <row r="16" spans="1:22" x14ac:dyDescent="0.4">
      <c r="B16" s="27" t="s">
        <v>3023</v>
      </c>
      <c r="C16" s="27" t="s">
        <v>3024</v>
      </c>
      <c r="D16" s="28">
        <v>9783823394457</v>
      </c>
      <c r="E16" s="29" t="s">
        <v>3026</v>
      </c>
      <c r="F16" s="27" t="s">
        <v>3027</v>
      </c>
      <c r="G16" s="27" t="s">
        <v>3028</v>
      </c>
      <c r="H16" s="27" t="s">
        <v>3029</v>
      </c>
      <c r="I16" s="27" t="s">
        <v>3018</v>
      </c>
      <c r="J16" s="27">
        <v>1</v>
      </c>
      <c r="K16" s="27" t="s">
        <v>52</v>
      </c>
      <c r="L16" s="27">
        <v>2023</v>
      </c>
      <c r="M16" s="30"/>
      <c r="N16" s="16">
        <v>45173</v>
      </c>
      <c r="O16" s="13" t="s">
        <v>3030</v>
      </c>
      <c r="P16" s="13" t="s">
        <v>3018</v>
      </c>
      <c r="Q16" s="27" t="s">
        <v>54</v>
      </c>
      <c r="R16" s="31">
        <v>26.99</v>
      </c>
      <c r="S16" s="31">
        <v>399</v>
      </c>
      <c r="T16" s="27" t="s">
        <v>3018</v>
      </c>
      <c r="U16" s="27" t="s">
        <v>3018</v>
      </c>
      <c r="V16" s="27" t="s">
        <v>3031</v>
      </c>
    </row>
    <row r="17" spans="2:22" x14ac:dyDescent="0.4">
      <c r="B17" s="27" t="s">
        <v>3479</v>
      </c>
      <c r="C17" s="27" t="s">
        <v>3480</v>
      </c>
      <c r="D17" s="28">
        <v>9783823396093</v>
      </c>
      <c r="E17" s="29" t="s">
        <v>3482</v>
      </c>
      <c r="F17" s="27" t="s">
        <v>3483</v>
      </c>
      <c r="G17" s="27" t="s">
        <v>3484</v>
      </c>
      <c r="H17" s="27" t="s">
        <v>3018</v>
      </c>
      <c r="I17" s="27" t="s">
        <v>3485</v>
      </c>
      <c r="J17" s="27"/>
      <c r="K17" s="27" t="s">
        <v>52</v>
      </c>
      <c r="L17" s="27">
        <v>2023</v>
      </c>
      <c r="M17" s="30"/>
      <c r="N17" s="16">
        <v>45215</v>
      </c>
      <c r="O17" s="13" t="s">
        <v>3450</v>
      </c>
      <c r="P17" s="13" t="s">
        <v>3327</v>
      </c>
      <c r="Q17" s="27" t="s">
        <v>54</v>
      </c>
      <c r="R17" s="31">
        <v>78</v>
      </c>
      <c r="S17" s="31">
        <v>139</v>
      </c>
      <c r="T17" s="27" t="s">
        <v>44</v>
      </c>
      <c r="U17" s="27" t="s">
        <v>550</v>
      </c>
      <c r="V17" s="27" t="s">
        <v>3486</v>
      </c>
    </row>
    <row r="18" spans="2:22" x14ac:dyDescent="0.4">
      <c r="B18" s="27" t="s">
        <v>3487</v>
      </c>
      <c r="C18" s="27" t="s">
        <v>3488</v>
      </c>
      <c r="D18" s="28">
        <v>9783381102129</v>
      </c>
      <c r="E18" s="29" t="s">
        <v>3490</v>
      </c>
      <c r="F18" s="27" t="s">
        <v>3491</v>
      </c>
      <c r="G18" s="27" t="s">
        <v>3492</v>
      </c>
      <c r="H18" s="27" t="s">
        <v>3493</v>
      </c>
      <c r="I18" s="27" t="s">
        <v>3018</v>
      </c>
      <c r="J18" s="27">
        <v>1</v>
      </c>
      <c r="K18" s="27" t="s">
        <v>52</v>
      </c>
      <c r="L18" s="27">
        <v>2023</v>
      </c>
      <c r="M18" s="30"/>
      <c r="N18" s="16">
        <v>45166</v>
      </c>
      <c r="O18" s="13" t="s">
        <v>3494</v>
      </c>
      <c r="P18" s="13" t="s">
        <v>3495</v>
      </c>
      <c r="Q18" s="27" t="s">
        <v>54</v>
      </c>
      <c r="R18" s="31">
        <v>98</v>
      </c>
      <c r="S18" s="31">
        <v>149</v>
      </c>
      <c r="T18" s="27" t="s">
        <v>3018</v>
      </c>
      <c r="U18" s="27" t="s">
        <v>3018</v>
      </c>
      <c r="V18" s="27" t="s">
        <v>3496</v>
      </c>
    </row>
    <row r="19" spans="2:22" x14ac:dyDescent="0.4">
      <c r="B19" s="27" t="s">
        <v>3497</v>
      </c>
      <c r="C19" s="27" t="s">
        <v>3498</v>
      </c>
      <c r="D19" s="28">
        <v>9783381101122</v>
      </c>
      <c r="E19" s="29" t="s">
        <v>3499</v>
      </c>
      <c r="F19" s="27" t="s">
        <v>3500</v>
      </c>
      <c r="G19" s="27" t="s">
        <v>3018</v>
      </c>
      <c r="H19" s="27" t="s">
        <v>3501</v>
      </c>
      <c r="I19" s="27" t="s">
        <v>3018</v>
      </c>
      <c r="J19" s="27">
        <v>1</v>
      </c>
      <c r="K19" s="27" t="s">
        <v>52</v>
      </c>
      <c r="L19" s="27">
        <v>2023</v>
      </c>
      <c r="M19" s="30"/>
      <c r="N19" s="16">
        <v>45278</v>
      </c>
      <c r="O19" s="13" t="s">
        <v>1274</v>
      </c>
      <c r="P19" s="13" t="s">
        <v>3502</v>
      </c>
      <c r="Q19" s="27" t="s">
        <v>54</v>
      </c>
      <c r="R19" s="31">
        <v>98</v>
      </c>
      <c r="S19" s="31">
        <v>149</v>
      </c>
      <c r="T19" s="27" t="s">
        <v>3018</v>
      </c>
      <c r="U19" s="27" t="s">
        <v>3018</v>
      </c>
      <c r="V19" s="27" t="s">
        <v>3503</v>
      </c>
    </row>
    <row r="20" spans="2:22" x14ac:dyDescent="0.4">
      <c r="B20" s="27" t="s">
        <v>3262</v>
      </c>
      <c r="C20" s="27" t="s">
        <v>3263</v>
      </c>
      <c r="D20" s="28">
        <v>9783381103621</v>
      </c>
      <c r="E20" s="29" t="s">
        <v>3265</v>
      </c>
      <c r="F20" s="27" t="s">
        <v>3266</v>
      </c>
      <c r="G20" s="27" t="s">
        <v>3018</v>
      </c>
      <c r="H20" s="27" t="s">
        <v>3267</v>
      </c>
      <c r="I20" s="27" t="s">
        <v>3018</v>
      </c>
      <c r="J20" s="27">
        <v>1</v>
      </c>
      <c r="K20" s="27" t="s">
        <v>52</v>
      </c>
      <c r="L20" s="27">
        <v>2023</v>
      </c>
      <c r="M20" s="30"/>
      <c r="N20" s="16">
        <v>45173</v>
      </c>
      <c r="O20" s="13" t="s">
        <v>1062</v>
      </c>
      <c r="P20" s="13" t="s">
        <v>3268</v>
      </c>
      <c r="Q20" s="27" t="s">
        <v>63</v>
      </c>
      <c r="R20" s="31">
        <v>79.900000000000006</v>
      </c>
      <c r="S20" s="31">
        <v>139</v>
      </c>
      <c r="T20" s="27" t="s">
        <v>3018</v>
      </c>
      <c r="U20" s="27"/>
      <c r="V20" s="27" t="s">
        <v>3269</v>
      </c>
    </row>
    <row r="21" spans="2:22" x14ac:dyDescent="0.4">
      <c r="B21" s="27" t="s">
        <v>3279</v>
      </c>
      <c r="C21" s="27" t="s">
        <v>3280</v>
      </c>
      <c r="D21" s="28">
        <v>9783772057946</v>
      </c>
      <c r="E21" s="29" t="s">
        <v>3282</v>
      </c>
      <c r="F21" s="27" t="s">
        <v>3283</v>
      </c>
      <c r="G21" s="27" t="s">
        <v>3018</v>
      </c>
      <c r="H21" s="27" t="s">
        <v>3018</v>
      </c>
      <c r="I21" s="27" t="s">
        <v>905</v>
      </c>
      <c r="J21" s="27">
        <v>1</v>
      </c>
      <c r="K21" s="27" t="s">
        <v>52</v>
      </c>
      <c r="L21" s="27">
        <v>2023</v>
      </c>
      <c r="M21" s="30"/>
      <c r="N21" s="16">
        <v>45271</v>
      </c>
      <c r="O21" s="13" t="s">
        <v>1062</v>
      </c>
      <c r="P21" s="13" t="s">
        <v>3284</v>
      </c>
      <c r="Q21" s="27" t="s">
        <v>63</v>
      </c>
      <c r="R21" s="31">
        <v>79.900000000000006</v>
      </c>
      <c r="S21" s="31">
        <v>139</v>
      </c>
      <c r="T21" s="27" t="s">
        <v>3018</v>
      </c>
      <c r="U21" s="27" t="s">
        <v>3018</v>
      </c>
      <c r="V21" s="27" t="s">
        <v>3285</v>
      </c>
    </row>
    <row r="22" spans="2:22" x14ac:dyDescent="0.4">
      <c r="B22" s="27" t="s">
        <v>3286</v>
      </c>
      <c r="C22" s="27" t="s">
        <v>3287</v>
      </c>
      <c r="D22" s="28">
        <v>9783823395706</v>
      </c>
      <c r="E22" s="29" t="s">
        <v>3289</v>
      </c>
      <c r="F22" s="27" t="s">
        <v>3290</v>
      </c>
      <c r="G22" s="27" t="s">
        <v>3291</v>
      </c>
      <c r="H22" s="27" t="s">
        <v>3292</v>
      </c>
      <c r="I22" s="27" t="s">
        <v>3018</v>
      </c>
      <c r="J22" s="27">
        <v>1</v>
      </c>
      <c r="K22" s="27" t="s">
        <v>52</v>
      </c>
      <c r="L22" s="27">
        <v>2023</v>
      </c>
      <c r="M22" s="30"/>
      <c r="N22" s="16">
        <v>45215</v>
      </c>
      <c r="O22" s="13" t="s">
        <v>3030</v>
      </c>
      <c r="P22" s="13" t="s">
        <v>3018</v>
      </c>
      <c r="Q22" s="27" t="s">
        <v>54</v>
      </c>
      <c r="R22" s="31">
        <v>27.99</v>
      </c>
      <c r="S22" s="31">
        <v>399</v>
      </c>
      <c r="T22" s="27" t="s">
        <v>3018</v>
      </c>
      <c r="U22" s="27" t="s">
        <v>3018</v>
      </c>
      <c r="V22" s="27" t="s">
        <v>3293</v>
      </c>
    </row>
    <row r="23" spans="2:22" x14ac:dyDescent="0.4">
      <c r="B23" s="27" t="s">
        <v>3039</v>
      </c>
      <c r="C23" s="27" t="s">
        <v>3040</v>
      </c>
      <c r="D23" s="28">
        <v>9783823394440</v>
      </c>
      <c r="E23" s="29" t="s">
        <v>3042</v>
      </c>
      <c r="F23" s="27" t="s">
        <v>3043</v>
      </c>
      <c r="G23" s="27" t="s">
        <v>3018</v>
      </c>
      <c r="H23" s="27" t="s">
        <v>3044</v>
      </c>
      <c r="I23" s="27" t="s">
        <v>3018</v>
      </c>
      <c r="J23" s="27">
        <v>1</v>
      </c>
      <c r="K23" s="27" t="s">
        <v>52</v>
      </c>
      <c r="L23" s="27">
        <v>2023</v>
      </c>
      <c r="M23" s="30"/>
      <c r="N23" s="16">
        <v>45229</v>
      </c>
      <c r="O23" s="13" t="s">
        <v>3030</v>
      </c>
      <c r="P23" s="13" t="s">
        <v>3018</v>
      </c>
      <c r="Q23" s="27" t="s">
        <v>54</v>
      </c>
      <c r="R23" s="31">
        <v>26.99</v>
      </c>
      <c r="S23" s="31">
        <v>399</v>
      </c>
      <c r="T23" s="27" t="s">
        <v>3018</v>
      </c>
      <c r="U23" s="27" t="s">
        <v>3018</v>
      </c>
      <c r="V23" s="27" t="s">
        <v>3045</v>
      </c>
    </row>
    <row r="24" spans="2:22" x14ac:dyDescent="0.4">
      <c r="B24" s="27" t="s">
        <v>3504</v>
      </c>
      <c r="C24" s="27" t="s">
        <v>3505</v>
      </c>
      <c r="D24" s="28">
        <v>9783381101429</v>
      </c>
      <c r="E24" s="29" t="s">
        <v>3507</v>
      </c>
      <c r="F24" s="27" t="s">
        <v>3508</v>
      </c>
      <c r="G24" s="27" t="s">
        <v>3509</v>
      </c>
      <c r="H24" s="27" t="s">
        <v>3510</v>
      </c>
      <c r="I24" s="27" t="s">
        <v>3511</v>
      </c>
      <c r="J24" s="27">
        <v>1</v>
      </c>
      <c r="K24" s="27" t="s">
        <v>52</v>
      </c>
      <c r="L24" s="27">
        <v>2023</v>
      </c>
      <c r="M24" s="30"/>
      <c r="N24" s="16">
        <v>45124</v>
      </c>
      <c r="O24" s="13" t="s">
        <v>1661</v>
      </c>
      <c r="P24" s="13" t="s">
        <v>3512</v>
      </c>
      <c r="Q24" s="27" t="s">
        <v>54</v>
      </c>
      <c r="R24" s="31">
        <v>88</v>
      </c>
      <c r="S24" s="31">
        <v>139</v>
      </c>
      <c r="T24" s="27" t="s">
        <v>3018</v>
      </c>
      <c r="U24" s="27" t="s">
        <v>3018</v>
      </c>
      <c r="V24" s="27" t="s">
        <v>3513</v>
      </c>
    </row>
    <row r="25" spans="2:22" x14ac:dyDescent="0.4">
      <c r="B25" s="27" t="s">
        <v>3514</v>
      </c>
      <c r="C25" s="27" t="s">
        <v>3515</v>
      </c>
      <c r="D25" s="28">
        <v>9783823395973</v>
      </c>
      <c r="E25" s="29" t="s">
        <v>3516</v>
      </c>
      <c r="F25" s="27" t="s">
        <v>3517</v>
      </c>
      <c r="G25" s="27" t="s">
        <v>3518</v>
      </c>
      <c r="H25" s="27" t="s">
        <v>3519</v>
      </c>
      <c r="I25" s="27" t="s">
        <v>3018</v>
      </c>
      <c r="J25" s="27">
        <v>1</v>
      </c>
      <c r="K25" s="27" t="s">
        <v>52</v>
      </c>
      <c r="L25" s="27">
        <v>2023</v>
      </c>
      <c r="M25" s="30"/>
      <c r="N25" s="16">
        <v>45096</v>
      </c>
      <c r="O25" s="13" t="s">
        <v>1782</v>
      </c>
      <c r="P25" s="13" t="s">
        <v>3520</v>
      </c>
      <c r="Q25" s="27" t="s">
        <v>54</v>
      </c>
      <c r="R25" s="31">
        <v>98</v>
      </c>
      <c r="S25" s="31">
        <v>149</v>
      </c>
      <c r="T25" s="27" t="s">
        <v>3018</v>
      </c>
      <c r="U25" s="27" t="s">
        <v>3018</v>
      </c>
      <c r="V25" s="27" t="s">
        <v>3521</v>
      </c>
    </row>
    <row r="26" spans="2:22" x14ac:dyDescent="0.4">
      <c r="B26" s="27" t="s">
        <v>3294</v>
      </c>
      <c r="C26" s="27" t="s">
        <v>3295</v>
      </c>
      <c r="D26" s="28">
        <v>9783772057908</v>
      </c>
      <c r="E26" s="29" t="s">
        <v>3297</v>
      </c>
      <c r="F26" s="27" t="s">
        <v>3298</v>
      </c>
      <c r="G26" s="27" t="s">
        <v>3299</v>
      </c>
      <c r="H26" s="27" t="s">
        <v>3300</v>
      </c>
      <c r="I26" s="27" t="s">
        <v>3018</v>
      </c>
      <c r="J26" s="27">
        <v>1</v>
      </c>
      <c r="K26" s="27" t="s">
        <v>52</v>
      </c>
      <c r="L26" s="27">
        <v>2023</v>
      </c>
      <c r="M26" s="30"/>
      <c r="N26" s="16">
        <v>45096</v>
      </c>
      <c r="O26" s="13" t="s">
        <v>877</v>
      </c>
      <c r="P26" s="13" t="s">
        <v>3301</v>
      </c>
      <c r="Q26" s="27" t="s">
        <v>63</v>
      </c>
      <c r="R26" s="31">
        <v>88</v>
      </c>
      <c r="S26" s="31">
        <v>139</v>
      </c>
      <c r="T26" s="27" t="s">
        <v>3018</v>
      </c>
      <c r="U26" s="27" t="s">
        <v>3018</v>
      </c>
      <c r="V26" s="27" t="s">
        <v>3302</v>
      </c>
    </row>
    <row r="27" spans="2:22" x14ac:dyDescent="0.4">
      <c r="B27" s="27" t="s">
        <v>3385</v>
      </c>
      <c r="C27" s="27" t="s">
        <v>3386</v>
      </c>
      <c r="D27" s="28">
        <v>9783381104727</v>
      </c>
      <c r="E27" s="29" t="s">
        <v>3387</v>
      </c>
      <c r="F27" s="27" t="s">
        <v>3388</v>
      </c>
      <c r="G27" s="27" t="s">
        <v>3389</v>
      </c>
      <c r="H27" s="27" t="s">
        <v>3018</v>
      </c>
      <c r="I27" s="27" t="s">
        <v>3390</v>
      </c>
      <c r="J27" s="27">
        <v>1</v>
      </c>
      <c r="K27" s="27" t="s">
        <v>52</v>
      </c>
      <c r="L27" s="27">
        <v>2023</v>
      </c>
      <c r="M27" s="30"/>
      <c r="N27" s="16">
        <v>45257</v>
      </c>
      <c r="O27" s="13" t="s">
        <v>3030</v>
      </c>
      <c r="P27" s="13" t="s">
        <v>3018</v>
      </c>
      <c r="Q27" s="27" t="s">
        <v>54</v>
      </c>
      <c r="R27" s="31">
        <v>26.99</v>
      </c>
      <c r="S27" s="31">
        <v>399</v>
      </c>
      <c r="T27" s="32" t="s">
        <v>3018</v>
      </c>
      <c r="U27" s="33" t="s">
        <v>3018</v>
      </c>
      <c r="V27" s="27" t="s">
        <v>3391</v>
      </c>
    </row>
    <row r="28" spans="2:22" x14ac:dyDescent="0.4">
      <c r="B28" s="27" t="s">
        <v>3522</v>
      </c>
      <c r="C28" s="27" t="s">
        <v>3523</v>
      </c>
      <c r="D28" s="28">
        <v>9783381102228</v>
      </c>
      <c r="E28" s="29" t="s">
        <v>3525</v>
      </c>
      <c r="F28" s="27" t="s">
        <v>3526</v>
      </c>
      <c r="G28" s="27" t="s">
        <v>3527</v>
      </c>
      <c r="H28" s="27" t="s">
        <v>3018</v>
      </c>
      <c r="I28" s="27" t="s">
        <v>3528</v>
      </c>
      <c r="J28" s="27">
        <v>1</v>
      </c>
      <c r="K28" s="27" t="s">
        <v>52</v>
      </c>
      <c r="L28" s="27">
        <v>2023</v>
      </c>
      <c r="M28" s="30"/>
      <c r="N28" s="16">
        <v>45209</v>
      </c>
      <c r="O28" s="13" t="s">
        <v>3529</v>
      </c>
      <c r="P28" s="13" t="s">
        <v>3530</v>
      </c>
      <c r="Q28" s="27" t="s">
        <v>54</v>
      </c>
      <c r="R28" s="31">
        <v>59</v>
      </c>
      <c r="S28" s="31">
        <v>139</v>
      </c>
      <c r="T28" s="32" t="s">
        <v>3018</v>
      </c>
      <c r="U28" s="33" t="s">
        <v>3018</v>
      </c>
      <c r="V28" s="27" t="s">
        <v>3531</v>
      </c>
    </row>
    <row r="29" spans="2:22" x14ac:dyDescent="0.4">
      <c r="B29" s="27" t="s">
        <v>3532</v>
      </c>
      <c r="C29" s="27" t="s">
        <v>3533</v>
      </c>
      <c r="D29" s="28">
        <v>9783381105229</v>
      </c>
      <c r="E29" s="29" t="s">
        <v>3534</v>
      </c>
      <c r="F29" s="27" t="s">
        <v>3535</v>
      </c>
      <c r="G29" s="27" t="s">
        <v>3536</v>
      </c>
      <c r="H29" s="27" t="s">
        <v>3537</v>
      </c>
      <c r="I29" s="27" t="s">
        <v>3018</v>
      </c>
      <c r="J29" s="27">
        <v>1</v>
      </c>
      <c r="K29" s="27" t="s">
        <v>52</v>
      </c>
      <c r="L29" s="27">
        <v>2023</v>
      </c>
      <c r="M29" s="30"/>
      <c r="N29" s="16">
        <v>45166</v>
      </c>
      <c r="O29" s="13" t="s">
        <v>752</v>
      </c>
      <c r="P29" s="13" t="s">
        <v>3538</v>
      </c>
      <c r="Q29" s="27" t="s">
        <v>63</v>
      </c>
      <c r="R29" s="31">
        <v>88</v>
      </c>
      <c r="S29" s="31">
        <v>139</v>
      </c>
      <c r="T29" s="32" t="s">
        <v>3018</v>
      </c>
      <c r="U29" s="33" t="s">
        <v>3018</v>
      </c>
      <c r="V29" s="27" t="s">
        <v>3539</v>
      </c>
    </row>
    <row r="30" spans="2:22" x14ac:dyDescent="0.4">
      <c r="B30" s="27" t="s">
        <v>3303</v>
      </c>
      <c r="C30" s="27" t="s">
        <v>3304</v>
      </c>
      <c r="D30" s="28">
        <v>9783772057830</v>
      </c>
      <c r="E30" s="29" t="s">
        <v>3306</v>
      </c>
      <c r="F30" s="27" t="s">
        <v>3307</v>
      </c>
      <c r="G30" s="27" t="s">
        <v>3308</v>
      </c>
      <c r="H30" s="27" t="s">
        <v>3018</v>
      </c>
      <c r="I30" s="27" t="s">
        <v>3309</v>
      </c>
      <c r="J30" s="27">
        <v>1</v>
      </c>
      <c r="K30" s="27" t="s">
        <v>52</v>
      </c>
      <c r="L30" s="27">
        <v>2023</v>
      </c>
      <c r="M30" s="30"/>
      <c r="N30" s="16">
        <v>45257</v>
      </c>
      <c r="O30" s="13" t="s">
        <v>862</v>
      </c>
      <c r="P30" s="13" t="s">
        <v>3120</v>
      </c>
      <c r="Q30" s="27" t="s">
        <v>63</v>
      </c>
      <c r="R30" s="31">
        <v>78</v>
      </c>
      <c r="S30" s="31">
        <v>156</v>
      </c>
      <c r="T30" s="32" t="s">
        <v>3018</v>
      </c>
      <c r="U30" s="33" t="s">
        <v>3018</v>
      </c>
      <c r="V30" s="27" t="s">
        <v>3310</v>
      </c>
    </row>
    <row r="31" spans="2:22" x14ac:dyDescent="0.4">
      <c r="B31" s="27" t="s">
        <v>3540</v>
      </c>
      <c r="C31" s="27" t="s">
        <v>3541</v>
      </c>
      <c r="D31" s="28">
        <v>9783823395904</v>
      </c>
      <c r="E31" s="29" t="s">
        <v>3542</v>
      </c>
      <c r="F31" s="27" t="s">
        <v>3543</v>
      </c>
      <c r="G31" s="27" t="s">
        <v>3544</v>
      </c>
      <c r="H31" s="27" t="s">
        <v>3545</v>
      </c>
      <c r="I31" s="27" t="s">
        <v>3018</v>
      </c>
      <c r="J31" s="27">
        <v>1</v>
      </c>
      <c r="K31" s="27" t="s">
        <v>52</v>
      </c>
      <c r="L31" s="27">
        <v>2023</v>
      </c>
      <c r="M31" s="30"/>
      <c r="N31" s="16">
        <v>45040</v>
      </c>
      <c r="O31" s="13" t="s">
        <v>1274</v>
      </c>
      <c r="P31" s="13" t="s">
        <v>3546</v>
      </c>
      <c r="Q31" s="27" t="s">
        <v>54</v>
      </c>
      <c r="R31" s="31">
        <v>118</v>
      </c>
      <c r="S31" s="31">
        <v>179</v>
      </c>
      <c r="T31" s="27" t="s">
        <v>3018</v>
      </c>
      <c r="U31" s="27" t="s">
        <v>3018</v>
      </c>
      <c r="V31" s="27" t="s">
        <v>3547</v>
      </c>
    </row>
    <row r="32" spans="2:22" x14ac:dyDescent="0.4">
      <c r="B32" s="27" t="s">
        <v>3548</v>
      </c>
      <c r="C32" s="27" t="s">
        <v>3549</v>
      </c>
      <c r="D32" s="28">
        <v>9783823395898</v>
      </c>
      <c r="E32" s="29" t="s">
        <v>3551</v>
      </c>
      <c r="F32" s="27" t="s">
        <v>3552</v>
      </c>
      <c r="G32" s="27" t="s">
        <v>3553</v>
      </c>
      <c r="H32" s="27" t="s">
        <v>3554</v>
      </c>
      <c r="I32" s="27" t="s">
        <v>3018</v>
      </c>
      <c r="J32" s="27">
        <v>1</v>
      </c>
      <c r="K32" s="27" t="s">
        <v>52</v>
      </c>
      <c r="L32" s="27">
        <v>2023</v>
      </c>
      <c r="M32" s="30"/>
      <c r="N32" s="16">
        <v>45096</v>
      </c>
      <c r="O32" s="13" t="s">
        <v>3555</v>
      </c>
      <c r="P32" s="13" t="s">
        <v>3556</v>
      </c>
      <c r="Q32" s="27" t="s">
        <v>54</v>
      </c>
      <c r="R32" s="31">
        <v>58</v>
      </c>
      <c r="S32" s="31">
        <v>139</v>
      </c>
      <c r="T32" s="27" t="s">
        <v>3018</v>
      </c>
      <c r="U32" s="27" t="s">
        <v>3018</v>
      </c>
      <c r="V32" s="27" t="s">
        <v>3557</v>
      </c>
    </row>
    <row r="33" spans="2:22" x14ac:dyDescent="0.4">
      <c r="B33" s="13" t="s">
        <v>3063</v>
      </c>
      <c r="C33" s="13" t="s">
        <v>3064</v>
      </c>
      <c r="D33" s="14">
        <v>9783823396048</v>
      </c>
      <c r="E33" s="29" t="s">
        <v>3066</v>
      </c>
      <c r="F33" s="13" t="s">
        <v>3067</v>
      </c>
      <c r="G33" s="13" t="s">
        <v>3068</v>
      </c>
      <c r="H33" s="13" t="s">
        <v>3018</v>
      </c>
      <c r="I33" s="13" t="s">
        <v>3069</v>
      </c>
      <c r="J33" s="13">
        <v>1</v>
      </c>
      <c r="K33" s="13" t="s">
        <v>52</v>
      </c>
      <c r="L33" s="13">
        <v>2023</v>
      </c>
      <c r="M33" s="16">
        <v>45040</v>
      </c>
      <c r="N33" s="16"/>
      <c r="O33" s="13" t="s">
        <v>3020</v>
      </c>
      <c r="P33" s="13" t="s">
        <v>3070</v>
      </c>
      <c r="Q33" s="13" t="s">
        <v>54</v>
      </c>
      <c r="R33" s="17">
        <v>78</v>
      </c>
      <c r="S33" s="17">
        <v>139</v>
      </c>
      <c r="T33" s="13" t="s">
        <v>3018</v>
      </c>
      <c r="U33" s="13" t="s">
        <v>3018</v>
      </c>
      <c r="V33" s="13" t="s">
        <v>3071</v>
      </c>
    </row>
    <row r="34" spans="2:22" x14ac:dyDescent="0.4">
      <c r="B34" s="13" t="s">
        <v>3346</v>
      </c>
      <c r="C34" s="13" t="s">
        <v>3347</v>
      </c>
      <c r="D34" s="14">
        <v>9783772057922</v>
      </c>
      <c r="E34" s="29" t="s">
        <v>3349</v>
      </c>
      <c r="F34" s="13" t="s">
        <v>3350</v>
      </c>
      <c r="G34" s="13" t="s">
        <v>3351</v>
      </c>
      <c r="H34" s="13" t="s">
        <v>3018</v>
      </c>
      <c r="I34" s="13" t="s">
        <v>3018</v>
      </c>
      <c r="J34" s="13">
        <v>1</v>
      </c>
      <c r="K34" s="13" t="s">
        <v>52</v>
      </c>
      <c r="L34" s="27">
        <v>2023</v>
      </c>
      <c r="M34" s="16"/>
      <c r="N34" s="16">
        <v>45411</v>
      </c>
      <c r="O34" s="13" t="s">
        <v>877</v>
      </c>
      <c r="P34" s="13" t="s">
        <v>3352</v>
      </c>
      <c r="Q34" s="13" t="s">
        <v>63</v>
      </c>
      <c r="R34" s="17">
        <v>108</v>
      </c>
      <c r="S34" s="17">
        <v>0</v>
      </c>
      <c r="T34" s="27" t="s">
        <v>44</v>
      </c>
      <c r="U34" s="19" t="s">
        <v>55</v>
      </c>
      <c r="V34" s="13" t="s">
        <v>3353</v>
      </c>
    </row>
    <row r="35" spans="2:22" x14ac:dyDescent="0.4">
      <c r="B35" s="13" t="s">
        <v>3392</v>
      </c>
      <c r="C35" s="13" t="s">
        <v>3393</v>
      </c>
      <c r="D35" s="14">
        <v>9783381102525</v>
      </c>
      <c r="E35" s="29" t="s">
        <v>3395</v>
      </c>
      <c r="F35" s="13" t="s">
        <v>3396</v>
      </c>
      <c r="G35" s="13" t="s">
        <v>3018</v>
      </c>
      <c r="H35" s="13" t="s">
        <v>3397</v>
      </c>
      <c r="I35" s="13" t="s">
        <v>3018</v>
      </c>
      <c r="J35" s="13">
        <v>4</v>
      </c>
      <c r="K35" s="13" t="s">
        <v>2228</v>
      </c>
      <c r="L35" s="13">
        <v>2023</v>
      </c>
      <c r="M35" s="16"/>
      <c r="N35" s="16">
        <v>45173</v>
      </c>
      <c r="O35" s="13" t="s">
        <v>116</v>
      </c>
      <c r="P35" s="13" t="s">
        <v>3018</v>
      </c>
      <c r="Q35" s="13" t="s">
        <v>54</v>
      </c>
      <c r="R35" s="17">
        <v>25.99</v>
      </c>
      <c r="S35" s="17">
        <v>449</v>
      </c>
      <c r="T35" s="13" t="s">
        <v>3018</v>
      </c>
      <c r="U35" s="13" t="s">
        <v>3018</v>
      </c>
      <c r="V35" s="13" t="s">
        <v>3398</v>
      </c>
    </row>
    <row r="36" spans="2:22" x14ac:dyDescent="0.4">
      <c r="B36" s="13" t="s">
        <v>3558</v>
      </c>
      <c r="C36" s="13" t="s">
        <v>3559</v>
      </c>
      <c r="D36" s="14">
        <v>9783823395508</v>
      </c>
      <c r="E36" s="29" t="s">
        <v>3560</v>
      </c>
      <c r="F36" s="13" t="s">
        <v>3561</v>
      </c>
      <c r="G36" s="13" t="s">
        <v>3562</v>
      </c>
      <c r="H36" s="13" t="s">
        <v>3018</v>
      </c>
      <c r="I36" s="13" t="s">
        <v>3563</v>
      </c>
      <c r="J36" s="13">
        <v>1</v>
      </c>
      <c r="K36" s="13" t="s">
        <v>52</v>
      </c>
      <c r="L36" s="13">
        <v>2023</v>
      </c>
      <c r="M36" s="16"/>
      <c r="N36" s="16">
        <v>45177</v>
      </c>
      <c r="O36" s="13" t="s">
        <v>1823</v>
      </c>
      <c r="P36" s="13" t="s">
        <v>3546</v>
      </c>
      <c r="Q36" s="13" t="s">
        <v>54</v>
      </c>
      <c r="R36" s="17">
        <v>68</v>
      </c>
      <c r="S36" s="17">
        <v>139</v>
      </c>
      <c r="T36" s="13" t="s">
        <v>3018</v>
      </c>
      <c r="U36" s="13" t="s">
        <v>3018</v>
      </c>
      <c r="V36" s="13" t="s">
        <v>3564</v>
      </c>
    </row>
    <row r="37" spans="2:22" x14ac:dyDescent="0.4">
      <c r="B37" s="27" t="s">
        <v>3565</v>
      </c>
      <c r="C37" s="27" t="s">
        <v>3566</v>
      </c>
      <c r="D37" s="28">
        <v>9783823395669</v>
      </c>
      <c r="E37" s="29" t="s">
        <v>3567</v>
      </c>
      <c r="F37" s="27" t="s">
        <v>3568</v>
      </c>
      <c r="G37" s="27" t="s">
        <v>3569</v>
      </c>
      <c r="H37" s="27" t="s">
        <v>3570</v>
      </c>
      <c r="I37" s="27" t="s">
        <v>3018</v>
      </c>
      <c r="J37" s="27">
        <v>1</v>
      </c>
      <c r="K37" s="27" t="s">
        <v>52</v>
      </c>
      <c r="L37" s="27">
        <v>2023</v>
      </c>
      <c r="M37" s="30"/>
      <c r="N37" s="16">
        <v>45152</v>
      </c>
      <c r="O37" s="13" t="s">
        <v>1857</v>
      </c>
      <c r="P37" s="13" t="s">
        <v>3368</v>
      </c>
      <c r="Q37" s="27" t="s">
        <v>54</v>
      </c>
      <c r="R37" s="31">
        <v>78</v>
      </c>
      <c r="S37" s="31">
        <v>139</v>
      </c>
      <c r="T37" s="27" t="s">
        <v>3018</v>
      </c>
      <c r="U37" s="27" t="s">
        <v>3018</v>
      </c>
      <c r="V37" s="27" t="s">
        <v>3571</v>
      </c>
    </row>
    <row r="38" spans="2:22" x14ac:dyDescent="0.4">
      <c r="B38" s="27" t="s">
        <v>3572</v>
      </c>
      <c r="C38" s="27" t="s">
        <v>3573</v>
      </c>
      <c r="D38" s="28">
        <v>9783772057694</v>
      </c>
      <c r="E38" s="29" t="s">
        <v>3574</v>
      </c>
      <c r="F38" s="27" t="s">
        <v>3575</v>
      </c>
      <c r="G38" s="27" t="s">
        <v>3576</v>
      </c>
      <c r="H38" s="27" t="s">
        <v>3018</v>
      </c>
      <c r="I38" s="27" t="s">
        <v>3577</v>
      </c>
      <c r="J38" s="27">
        <v>1</v>
      </c>
      <c r="K38" s="27" t="s">
        <v>52</v>
      </c>
      <c r="L38" s="27">
        <v>2022</v>
      </c>
      <c r="M38" s="30">
        <v>44767</v>
      </c>
      <c r="N38" s="16"/>
      <c r="O38" s="13" t="s">
        <v>752</v>
      </c>
      <c r="P38" s="13" t="s">
        <v>3578</v>
      </c>
      <c r="Q38" s="27" t="s">
        <v>63</v>
      </c>
      <c r="R38" s="31">
        <v>88</v>
      </c>
      <c r="S38" s="31">
        <v>132</v>
      </c>
      <c r="T38" s="27" t="s">
        <v>44</v>
      </c>
      <c r="U38" s="27" t="s">
        <v>284</v>
      </c>
      <c r="V38" s="27" t="s">
        <v>3579</v>
      </c>
    </row>
    <row r="39" spans="2:22" x14ac:dyDescent="0.4">
      <c r="B39" s="13" t="s">
        <v>3580</v>
      </c>
      <c r="C39" s="13" t="s">
        <v>3581</v>
      </c>
      <c r="D39" s="14">
        <v>9783823396062</v>
      </c>
      <c r="E39" s="29" t="s">
        <v>3583</v>
      </c>
      <c r="F39" s="13" t="s">
        <v>3584</v>
      </c>
      <c r="G39" s="13" t="s">
        <v>3585</v>
      </c>
      <c r="H39" s="13" t="s">
        <v>3586</v>
      </c>
      <c r="I39" s="13" t="s">
        <v>3018</v>
      </c>
      <c r="J39" s="13">
        <v>1</v>
      </c>
      <c r="K39" s="13" t="s">
        <v>52</v>
      </c>
      <c r="L39" s="13">
        <v>2023</v>
      </c>
      <c r="M39" s="16"/>
      <c r="N39" s="16">
        <v>45096</v>
      </c>
      <c r="O39" s="13" t="s">
        <v>1394</v>
      </c>
      <c r="P39" s="13" t="s">
        <v>3368</v>
      </c>
      <c r="Q39" s="13" t="s">
        <v>54</v>
      </c>
      <c r="R39" s="17">
        <v>68</v>
      </c>
      <c r="S39" s="17">
        <v>139</v>
      </c>
      <c r="T39" s="18" t="s">
        <v>3018</v>
      </c>
      <c r="U39" s="19" t="s">
        <v>3018</v>
      </c>
      <c r="V39" s="13" t="s">
        <v>3587</v>
      </c>
    </row>
    <row r="42" spans="2:22" x14ac:dyDescent="0.4">
      <c r="B42" s="35" t="s">
        <v>128</v>
      </c>
    </row>
    <row r="43" spans="2:22" x14ac:dyDescent="0.4">
      <c r="B43" s="35" t="s">
        <v>133</v>
      </c>
    </row>
    <row r="44" spans="2:22" x14ac:dyDescent="0.4">
      <c r="B44" s="42" t="s">
        <v>3810</v>
      </c>
    </row>
  </sheetData>
  <hyperlinks>
    <hyperlink ref="B5" location="Übersicht!A1" display="zurück zur Übersicht" xr:uid="{7F74AB2B-8E76-42BF-AC51-81D71476FF2E}"/>
  </hyperlinks>
  <pageMargins left="0.7" right="0.7" top="0.78740157499999996" bottom="0.78740157499999996" header="0.3" footer="0.3"/>
  <drawing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CFDCF-12AF-4003-9296-7ADABFDBA45B}">
  <sheetPr>
    <tabColor theme="2" tint="-9.9978637043366805E-2"/>
  </sheetPr>
  <dimension ref="A1:V41"/>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3303.95</v>
      </c>
      <c r="H8" s="35"/>
      <c r="I8" s="35"/>
      <c r="J8" s="35"/>
      <c r="K8" s="35"/>
      <c r="L8" s="35"/>
    </row>
    <row r="9" spans="1:22" x14ac:dyDescent="0.4">
      <c r="D9" s="36"/>
      <c r="E9" s="36"/>
      <c r="F9" s="35" t="s">
        <v>131</v>
      </c>
      <c r="G9" s="44">
        <f>SUM(Tabelle358111215222324[VK Campuslizenz | Institutional Price])</f>
        <v>3887</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118</v>
      </c>
      <c r="C13" s="27" t="s">
        <v>119</v>
      </c>
      <c r="D13" s="28">
        <v>9783823395737</v>
      </c>
      <c r="E13" s="29" t="s">
        <v>120</v>
      </c>
      <c r="F13" s="27" t="s">
        <v>121</v>
      </c>
      <c r="G13" s="27" t="s">
        <v>122</v>
      </c>
      <c r="H13" s="27"/>
      <c r="I13" s="27" t="s">
        <v>123</v>
      </c>
      <c r="J13" s="27">
        <v>1</v>
      </c>
      <c r="K13" s="27" t="s">
        <v>52</v>
      </c>
      <c r="L13" s="27">
        <v>2023</v>
      </c>
      <c r="M13" s="30">
        <v>44942</v>
      </c>
      <c r="N13" s="75"/>
      <c r="O13" s="27" t="s">
        <v>124</v>
      </c>
      <c r="P13" s="27">
        <v>86</v>
      </c>
      <c r="Q13" s="27" t="s">
        <v>54</v>
      </c>
      <c r="R13" s="31">
        <v>68</v>
      </c>
      <c r="S13" s="32">
        <v>119</v>
      </c>
      <c r="T13" s="32"/>
      <c r="U13" s="33"/>
      <c r="V13" s="27" t="s">
        <v>125</v>
      </c>
    </row>
    <row r="14" spans="1:22" x14ac:dyDescent="0.4">
      <c r="B14" s="27" t="s">
        <v>747</v>
      </c>
      <c r="C14" s="27" t="s">
        <v>748</v>
      </c>
      <c r="D14" s="28">
        <v>9783772057700</v>
      </c>
      <c r="E14" s="29" t="s">
        <v>749</v>
      </c>
      <c r="F14" s="27" t="s">
        <v>750</v>
      </c>
      <c r="G14" s="27"/>
      <c r="H14" s="27" t="s">
        <v>751</v>
      </c>
      <c r="I14" s="27"/>
      <c r="J14" s="27">
        <v>1</v>
      </c>
      <c r="K14" s="27" t="s">
        <v>52</v>
      </c>
      <c r="L14" s="27">
        <v>2022</v>
      </c>
      <c r="M14" s="30">
        <v>44851</v>
      </c>
      <c r="N14" s="30"/>
      <c r="O14" s="27" t="s">
        <v>752</v>
      </c>
      <c r="P14" s="27">
        <v>71</v>
      </c>
      <c r="Q14" s="27" t="s">
        <v>63</v>
      </c>
      <c r="R14" s="31">
        <v>78</v>
      </c>
      <c r="S14" s="32">
        <v>119</v>
      </c>
      <c r="T14" s="32" t="s">
        <v>44</v>
      </c>
      <c r="U14" s="33" t="s">
        <v>284</v>
      </c>
      <c r="V14" s="27" t="s">
        <v>753</v>
      </c>
    </row>
    <row r="15" spans="1:22" x14ac:dyDescent="0.4">
      <c r="B15" s="27" t="s">
        <v>1831</v>
      </c>
      <c r="C15" s="27" t="s">
        <v>1832</v>
      </c>
      <c r="D15" s="28">
        <v>9783823394815</v>
      </c>
      <c r="E15" s="29" t="s">
        <v>1833</v>
      </c>
      <c r="F15" s="27" t="s">
        <v>1834</v>
      </c>
      <c r="G15" s="27" t="s">
        <v>1835</v>
      </c>
      <c r="H15" s="27"/>
      <c r="I15" s="27" t="s">
        <v>1836</v>
      </c>
      <c r="J15" s="27">
        <v>1</v>
      </c>
      <c r="K15" s="27" t="s">
        <v>52</v>
      </c>
      <c r="L15" s="27">
        <v>2022</v>
      </c>
      <c r="M15" s="30">
        <v>44879</v>
      </c>
      <c r="N15" s="30"/>
      <c r="O15" s="27" t="s">
        <v>1782</v>
      </c>
      <c r="P15" s="27">
        <v>37</v>
      </c>
      <c r="Q15" s="27" t="s">
        <v>54</v>
      </c>
      <c r="R15" s="31">
        <v>98</v>
      </c>
      <c r="S15" s="32">
        <v>149</v>
      </c>
      <c r="T15" s="32"/>
      <c r="U15" s="33"/>
      <c r="V15" s="27" t="s">
        <v>1837</v>
      </c>
    </row>
    <row r="16" spans="1:22" x14ac:dyDescent="0.4">
      <c r="B16" s="27" t="s">
        <v>65</v>
      </c>
      <c r="C16" s="27" t="s">
        <v>66</v>
      </c>
      <c r="D16" s="28">
        <v>9783823395331</v>
      </c>
      <c r="E16" s="29" t="s">
        <v>67</v>
      </c>
      <c r="F16" s="27" t="s">
        <v>68</v>
      </c>
      <c r="G16" s="27" t="s">
        <v>69</v>
      </c>
      <c r="H16" s="27" t="s">
        <v>70</v>
      </c>
      <c r="I16" s="27"/>
      <c r="J16" s="27">
        <v>1</v>
      </c>
      <c r="K16" s="27" t="s">
        <v>52</v>
      </c>
      <c r="L16" s="27">
        <v>2022</v>
      </c>
      <c r="M16" s="30">
        <v>44830</v>
      </c>
      <c r="N16" s="30"/>
      <c r="O16" s="27" t="s">
        <v>71</v>
      </c>
      <c r="P16" s="27"/>
      <c r="Q16" s="27" t="s">
        <v>54</v>
      </c>
      <c r="R16" s="31">
        <v>26.99</v>
      </c>
      <c r="S16" s="32">
        <v>349</v>
      </c>
      <c r="T16" s="32"/>
      <c r="U16" s="33"/>
      <c r="V16" s="27" t="s">
        <v>72</v>
      </c>
    </row>
    <row r="17" spans="2:22" x14ac:dyDescent="0.4">
      <c r="B17" s="27" t="s">
        <v>73</v>
      </c>
      <c r="C17" s="27" t="s">
        <v>74</v>
      </c>
      <c r="D17" s="28">
        <v>9783893086641</v>
      </c>
      <c r="E17" s="29" t="s">
        <v>75</v>
      </c>
      <c r="F17" s="27" t="s">
        <v>76</v>
      </c>
      <c r="G17" s="27"/>
      <c r="H17" s="27" t="s">
        <v>77</v>
      </c>
      <c r="I17" s="27"/>
      <c r="J17" s="27">
        <v>1</v>
      </c>
      <c r="K17" s="27" t="s">
        <v>52</v>
      </c>
      <c r="L17" s="27">
        <v>2021</v>
      </c>
      <c r="M17" s="30">
        <v>44550</v>
      </c>
      <c r="N17" s="30"/>
      <c r="O17" s="27" t="s">
        <v>78</v>
      </c>
      <c r="P17" s="27"/>
      <c r="Q17" s="27" t="s">
        <v>79</v>
      </c>
      <c r="R17" s="31">
        <v>14.99</v>
      </c>
      <c r="S17" s="32">
        <v>199</v>
      </c>
      <c r="T17" s="32"/>
      <c r="U17" s="33"/>
      <c r="V17" s="27" t="s">
        <v>80</v>
      </c>
    </row>
    <row r="18" spans="2:22" x14ac:dyDescent="0.4">
      <c r="B18" s="27" t="s">
        <v>777</v>
      </c>
      <c r="C18" s="27" t="s">
        <v>778</v>
      </c>
      <c r="D18" s="28">
        <v>9783823392736</v>
      </c>
      <c r="E18" s="29" t="s">
        <v>779</v>
      </c>
      <c r="F18" s="27" t="s">
        <v>780</v>
      </c>
      <c r="G18" s="27" t="s">
        <v>781</v>
      </c>
      <c r="H18" s="27" t="s">
        <v>782</v>
      </c>
      <c r="I18" s="27"/>
      <c r="J18" s="27">
        <v>1</v>
      </c>
      <c r="K18" s="27" t="s">
        <v>52</v>
      </c>
      <c r="L18" s="27">
        <v>2023</v>
      </c>
      <c r="M18" s="30"/>
      <c r="N18" s="30">
        <v>45092</v>
      </c>
      <c r="O18" s="27" t="s">
        <v>71</v>
      </c>
      <c r="P18" s="27"/>
      <c r="Q18" s="27" t="s">
        <v>54</v>
      </c>
      <c r="R18" s="31">
        <v>22.99</v>
      </c>
      <c r="S18" s="32">
        <v>349</v>
      </c>
      <c r="T18" s="32"/>
      <c r="U18" s="33"/>
      <c r="V18" s="27" t="s">
        <v>783</v>
      </c>
    </row>
    <row r="19" spans="2:22" x14ac:dyDescent="0.4">
      <c r="B19" s="27" t="s">
        <v>1838</v>
      </c>
      <c r="C19" s="27" t="s">
        <v>1839</v>
      </c>
      <c r="D19" s="28">
        <v>9783823395201</v>
      </c>
      <c r="E19" s="29" t="s">
        <v>1840</v>
      </c>
      <c r="F19" s="27" t="s">
        <v>1841</v>
      </c>
      <c r="G19" s="27" t="s">
        <v>1842</v>
      </c>
      <c r="H19" s="27"/>
      <c r="I19" s="27" t="s">
        <v>1843</v>
      </c>
      <c r="J19" s="27">
        <v>1</v>
      </c>
      <c r="K19" s="27" t="s">
        <v>52</v>
      </c>
      <c r="L19" s="27">
        <v>2021</v>
      </c>
      <c r="M19" s="30">
        <v>44445</v>
      </c>
      <c r="N19" s="30"/>
      <c r="O19" s="27" t="s">
        <v>1661</v>
      </c>
      <c r="P19" s="27">
        <v>226</v>
      </c>
      <c r="Q19" s="27" t="s">
        <v>54</v>
      </c>
      <c r="R19" s="31">
        <v>58</v>
      </c>
      <c r="S19" s="32">
        <v>119</v>
      </c>
      <c r="T19" s="32"/>
      <c r="U19" s="33"/>
      <c r="V19" s="27" t="s">
        <v>1844</v>
      </c>
    </row>
    <row r="20" spans="2:22" x14ac:dyDescent="0.4">
      <c r="B20" s="27" t="s">
        <v>89</v>
      </c>
      <c r="C20" s="27" t="s">
        <v>90</v>
      </c>
      <c r="D20" s="28">
        <v>9783823395195</v>
      </c>
      <c r="E20" s="29" t="s">
        <v>91</v>
      </c>
      <c r="F20" s="27" t="s">
        <v>92</v>
      </c>
      <c r="G20" s="27" t="s">
        <v>93</v>
      </c>
      <c r="H20" s="27" t="s">
        <v>94</v>
      </c>
      <c r="I20" s="27"/>
      <c r="J20" s="27">
        <v>1</v>
      </c>
      <c r="K20" s="27" t="s">
        <v>52</v>
      </c>
      <c r="L20" s="27">
        <v>2021</v>
      </c>
      <c r="M20" s="30">
        <v>44543</v>
      </c>
      <c r="N20" s="30"/>
      <c r="O20" s="27" t="s">
        <v>95</v>
      </c>
      <c r="P20" s="27">
        <v>11</v>
      </c>
      <c r="Q20" s="27" t="s">
        <v>54</v>
      </c>
      <c r="R20" s="31">
        <v>68</v>
      </c>
      <c r="S20" s="32">
        <v>199</v>
      </c>
      <c r="T20" s="32"/>
      <c r="U20" s="33"/>
      <c r="V20" s="27" t="s">
        <v>96</v>
      </c>
    </row>
    <row r="21" spans="2:22" x14ac:dyDescent="0.4">
      <c r="B21" s="27" t="s">
        <v>792</v>
      </c>
      <c r="C21" s="27" t="s">
        <v>793</v>
      </c>
      <c r="D21" s="28">
        <v>9783772057267</v>
      </c>
      <c r="E21" s="29" t="s">
        <v>794</v>
      </c>
      <c r="F21" s="27" t="s">
        <v>795</v>
      </c>
      <c r="G21" s="27" t="s">
        <v>796</v>
      </c>
      <c r="H21" s="27"/>
      <c r="I21" s="27" t="s">
        <v>797</v>
      </c>
      <c r="J21" s="27">
        <v>1</v>
      </c>
      <c r="K21" s="27" t="s">
        <v>52</v>
      </c>
      <c r="L21" s="27">
        <v>2022</v>
      </c>
      <c r="M21" s="30">
        <v>44606</v>
      </c>
      <c r="N21" s="30"/>
      <c r="O21" s="27"/>
      <c r="P21" s="27"/>
      <c r="Q21" s="27" t="s">
        <v>63</v>
      </c>
      <c r="R21" s="31">
        <v>78</v>
      </c>
      <c r="S21" s="32">
        <v>199</v>
      </c>
      <c r="T21" s="32"/>
      <c r="U21" s="33"/>
      <c r="V21" s="27" t="s">
        <v>798</v>
      </c>
    </row>
    <row r="22" spans="2:22" x14ac:dyDescent="0.4">
      <c r="B22" s="27" t="s">
        <v>799</v>
      </c>
      <c r="C22" s="27" t="s">
        <v>800</v>
      </c>
      <c r="D22" s="28">
        <v>9783823395454</v>
      </c>
      <c r="E22" s="29" t="s">
        <v>801</v>
      </c>
      <c r="F22" s="27" t="s">
        <v>802</v>
      </c>
      <c r="G22" s="27" t="s">
        <v>803</v>
      </c>
      <c r="H22" s="27"/>
      <c r="I22" s="27" t="s">
        <v>804</v>
      </c>
      <c r="J22" s="27">
        <v>1</v>
      </c>
      <c r="K22" s="27" t="s">
        <v>52</v>
      </c>
      <c r="L22" s="27">
        <v>2022</v>
      </c>
      <c r="M22" s="30">
        <v>44914</v>
      </c>
      <c r="N22" s="30"/>
      <c r="O22" s="27" t="s">
        <v>805</v>
      </c>
      <c r="P22" s="27">
        <v>8</v>
      </c>
      <c r="Q22" s="27" t="s">
        <v>54</v>
      </c>
      <c r="R22" s="31">
        <v>78</v>
      </c>
      <c r="S22" s="32">
        <v>199</v>
      </c>
      <c r="T22" s="32"/>
      <c r="U22" s="33"/>
      <c r="V22" s="27" t="s">
        <v>806</v>
      </c>
    </row>
    <row r="23" spans="2:22" x14ac:dyDescent="0.4">
      <c r="B23" s="27" t="s">
        <v>1845</v>
      </c>
      <c r="C23" s="27" t="s">
        <v>1846</v>
      </c>
      <c r="D23" s="28">
        <v>9783823395591</v>
      </c>
      <c r="E23" s="29" t="s">
        <v>1847</v>
      </c>
      <c r="F23" s="27" t="s">
        <v>1848</v>
      </c>
      <c r="G23" s="27" t="s">
        <v>1849</v>
      </c>
      <c r="H23" s="27" t="s">
        <v>1801</v>
      </c>
      <c r="I23" s="27"/>
      <c r="J23" s="27">
        <v>1</v>
      </c>
      <c r="K23" s="27" t="s">
        <v>52</v>
      </c>
      <c r="L23" s="27">
        <v>2022</v>
      </c>
      <c r="M23" s="30">
        <v>44592</v>
      </c>
      <c r="N23" s="30"/>
      <c r="O23" s="27" t="s">
        <v>1661</v>
      </c>
      <c r="P23" s="27">
        <v>228</v>
      </c>
      <c r="Q23" s="27" t="s">
        <v>54</v>
      </c>
      <c r="R23" s="31">
        <v>58</v>
      </c>
      <c r="S23" s="32">
        <v>119</v>
      </c>
      <c r="T23" s="32"/>
      <c r="U23" s="33"/>
      <c r="V23" s="27" t="s">
        <v>1850</v>
      </c>
    </row>
    <row r="24" spans="2:22" x14ac:dyDescent="0.4">
      <c r="B24" s="27" t="s">
        <v>1851</v>
      </c>
      <c r="C24" s="27" t="s">
        <v>1852</v>
      </c>
      <c r="D24" s="28">
        <v>9783823395485</v>
      </c>
      <c r="E24" s="29" t="s">
        <v>1853</v>
      </c>
      <c r="F24" s="27" t="s">
        <v>1854</v>
      </c>
      <c r="G24" s="27" t="s">
        <v>1855</v>
      </c>
      <c r="H24" s="27"/>
      <c r="I24" s="27" t="s">
        <v>1856</v>
      </c>
      <c r="J24" s="27">
        <v>1</v>
      </c>
      <c r="K24" s="27" t="s">
        <v>52</v>
      </c>
      <c r="L24" s="27">
        <v>2022</v>
      </c>
      <c r="M24" s="30">
        <v>44711</v>
      </c>
      <c r="N24" s="30"/>
      <c r="O24" s="27" t="s">
        <v>1857</v>
      </c>
      <c r="P24" s="27">
        <v>22</v>
      </c>
      <c r="Q24" s="27" t="s">
        <v>54</v>
      </c>
      <c r="R24" s="31">
        <v>78</v>
      </c>
      <c r="S24" s="32">
        <v>119</v>
      </c>
      <c r="T24" s="32"/>
      <c r="U24" s="33"/>
      <c r="V24" s="27" t="s">
        <v>1858</v>
      </c>
    </row>
    <row r="25" spans="2:22" x14ac:dyDescent="0.4">
      <c r="B25" s="27" t="s">
        <v>807</v>
      </c>
      <c r="C25" s="27" t="s">
        <v>808</v>
      </c>
      <c r="D25" s="28">
        <v>9783772057601</v>
      </c>
      <c r="E25" s="29" t="s">
        <v>809</v>
      </c>
      <c r="F25" s="27" t="s">
        <v>810</v>
      </c>
      <c r="G25" s="27" t="s">
        <v>811</v>
      </c>
      <c r="H25" s="27" t="s">
        <v>812</v>
      </c>
      <c r="I25" s="27"/>
      <c r="J25" s="27">
        <v>1</v>
      </c>
      <c r="K25" s="27" t="s">
        <v>52</v>
      </c>
      <c r="L25" s="27">
        <v>2022</v>
      </c>
      <c r="M25" s="30">
        <v>44641</v>
      </c>
      <c r="N25" s="30"/>
      <c r="O25" s="27" t="s">
        <v>752</v>
      </c>
      <c r="P25" s="27">
        <v>70</v>
      </c>
      <c r="Q25" s="27" t="s">
        <v>63</v>
      </c>
      <c r="R25" s="31">
        <v>68</v>
      </c>
      <c r="S25" s="32">
        <v>119</v>
      </c>
      <c r="T25" s="32" t="s">
        <v>44</v>
      </c>
      <c r="U25" s="33" t="s">
        <v>284</v>
      </c>
      <c r="V25" s="27" t="s">
        <v>813</v>
      </c>
    </row>
    <row r="26" spans="2:22" x14ac:dyDescent="0.4">
      <c r="B26" s="27" t="s">
        <v>1859</v>
      </c>
      <c r="C26" s="27" t="s">
        <v>1860</v>
      </c>
      <c r="D26" s="28">
        <v>9783823395263</v>
      </c>
      <c r="E26" s="29" t="s">
        <v>1861</v>
      </c>
      <c r="F26" s="27" t="s">
        <v>1862</v>
      </c>
      <c r="G26" s="27"/>
      <c r="H26" s="27" t="s">
        <v>1863</v>
      </c>
      <c r="I26" s="27"/>
      <c r="J26" s="27">
        <v>1</v>
      </c>
      <c r="K26" s="27" t="s">
        <v>52</v>
      </c>
      <c r="L26" s="27">
        <v>2022</v>
      </c>
      <c r="M26" s="30">
        <v>44676</v>
      </c>
      <c r="N26" s="30"/>
      <c r="O26" s="27" t="s">
        <v>1274</v>
      </c>
      <c r="P26" s="27">
        <v>58</v>
      </c>
      <c r="Q26" s="27" t="s">
        <v>54</v>
      </c>
      <c r="R26" s="31">
        <v>78</v>
      </c>
      <c r="S26" s="32">
        <v>119</v>
      </c>
      <c r="T26" s="32"/>
      <c r="U26" s="33"/>
      <c r="V26" s="27" t="s">
        <v>1864</v>
      </c>
    </row>
    <row r="27" spans="2:22" x14ac:dyDescent="0.4">
      <c r="B27" s="27" t="s">
        <v>1865</v>
      </c>
      <c r="C27" s="27" t="s">
        <v>1866</v>
      </c>
      <c r="D27" s="28">
        <v>9783823395553</v>
      </c>
      <c r="E27" s="29" t="s">
        <v>1867</v>
      </c>
      <c r="F27" s="27" t="s">
        <v>1868</v>
      </c>
      <c r="G27" s="27" t="s">
        <v>1869</v>
      </c>
      <c r="H27" s="27"/>
      <c r="I27" s="27" t="s">
        <v>1870</v>
      </c>
      <c r="J27" s="27">
        <v>1</v>
      </c>
      <c r="K27" s="27" t="s">
        <v>52</v>
      </c>
      <c r="L27" s="27">
        <v>2022</v>
      </c>
      <c r="M27" s="30">
        <v>44907</v>
      </c>
      <c r="N27" s="30"/>
      <c r="O27" s="27" t="s">
        <v>1394</v>
      </c>
      <c r="P27" s="27">
        <v>22</v>
      </c>
      <c r="Q27" s="27" t="s">
        <v>54</v>
      </c>
      <c r="R27" s="31">
        <v>58</v>
      </c>
      <c r="S27" s="32">
        <v>119</v>
      </c>
      <c r="T27" s="32"/>
      <c r="U27" s="33"/>
      <c r="V27" s="27" t="s">
        <v>1871</v>
      </c>
    </row>
    <row r="28" spans="2:22" x14ac:dyDescent="0.4">
      <c r="B28" s="27" t="s">
        <v>1872</v>
      </c>
      <c r="C28" s="27" t="s">
        <v>1873</v>
      </c>
      <c r="D28" s="28">
        <v>9783823395638</v>
      </c>
      <c r="E28" s="29" t="s">
        <v>1874</v>
      </c>
      <c r="F28" s="27" t="s">
        <v>1875</v>
      </c>
      <c r="G28" s="27"/>
      <c r="H28" s="27" t="s">
        <v>1876</v>
      </c>
      <c r="I28" s="27"/>
      <c r="J28" s="27">
        <v>1</v>
      </c>
      <c r="K28" s="27" t="s">
        <v>52</v>
      </c>
      <c r="L28" s="27">
        <v>2022</v>
      </c>
      <c r="M28" s="30">
        <v>44830</v>
      </c>
      <c r="N28" s="30"/>
      <c r="O28" s="27" t="s">
        <v>1857</v>
      </c>
      <c r="P28" s="27">
        <v>23</v>
      </c>
      <c r="Q28" s="27" t="s">
        <v>54</v>
      </c>
      <c r="R28" s="31">
        <v>78</v>
      </c>
      <c r="S28" s="32">
        <v>0</v>
      </c>
      <c r="T28" s="32" t="s">
        <v>44</v>
      </c>
      <c r="U28" s="33" t="s">
        <v>55</v>
      </c>
      <c r="V28" s="27" t="s">
        <v>1877</v>
      </c>
    </row>
    <row r="29" spans="2:22" x14ac:dyDescent="0.4">
      <c r="B29" s="27" t="s">
        <v>842</v>
      </c>
      <c r="C29" s="27" t="s">
        <v>843</v>
      </c>
      <c r="D29" s="28">
        <v>9783772057625</v>
      </c>
      <c r="E29" s="29" t="s">
        <v>844</v>
      </c>
      <c r="F29" s="27" t="s">
        <v>845</v>
      </c>
      <c r="G29" s="27" t="s">
        <v>846</v>
      </c>
      <c r="H29" s="27" t="s">
        <v>847</v>
      </c>
      <c r="I29" s="27"/>
      <c r="J29" s="27">
        <v>1</v>
      </c>
      <c r="K29" s="27" t="s">
        <v>52</v>
      </c>
      <c r="L29" s="27">
        <v>2022</v>
      </c>
      <c r="M29" s="30">
        <v>44697</v>
      </c>
      <c r="N29" s="30"/>
      <c r="O29" s="27" t="s">
        <v>401</v>
      </c>
      <c r="P29" s="27">
        <v>101</v>
      </c>
      <c r="Q29" s="27" t="s">
        <v>63</v>
      </c>
      <c r="R29" s="31">
        <v>78</v>
      </c>
      <c r="S29" s="32">
        <v>119</v>
      </c>
      <c r="T29" s="32"/>
      <c r="U29" s="33"/>
      <c r="V29" s="27" t="s">
        <v>848</v>
      </c>
    </row>
    <row r="30" spans="2:22" x14ac:dyDescent="0.4">
      <c r="B30" s="27" t="s">
        <v>1878</v>
      </c>
      <c r="C30" s="27" t="s">
        <v>1879</v>
      </c>
      <c r="D30" s="28">
        <v>9783823395683</v>
      </c>
      <c r="E30" s="29" t="s">
        <v>1880</v>
      </c>
      <c r="F30" s="27" t="s">
        <v>1881</v>
      </c>
      <c r="G30" s="27" t="s">
        <v>1882</v>
      </c>
      <c r="H30" s="27" t="s">
        <v>1883</v>
      </c>
      <c r="I30" s="27"/>
      <c r="J30" s="27"/>
      <c r="K30" s="27" t="s">
        <v>52</v>
      </c>
      <c r="L30" s="27">
        <v>2022</v>
      </c>
      <c r="M30" s="30">
        <v>44781</v>
      </c>
      <c r="N30" s="30"/>
      <c r="O30" s="27" t="s">
        <v>1823</v>
      </c>
      <c r="P30" s="27">
        <v>58</v>
      </c>
      <c r="Q30" s="27" t="s">
        <v>54</v>
      </c>
      <c r="R30" s="31">
        <v>78</v>
      </c>
      <c r="S30" s="32">
        <v>119</v>
      </c>
      <c r="T30" s="32"/>
      <c r="U30" s="33"/>
      <c r="V30" s="27" t="s">
        <v>1884</v>
      </c>
    </row>
    <row r="31" spans="2:22" x14ac:dyDescent="0.4">
      <c r="B31" s="27" t="s">
        <v>104</v>
      </c>
      <c r="C31" s="27" t="s">
        <v>105</v>
      </c>
      <c r="D31" s="28">
        <v>9783823394747</v>
      </c>
      <c r="E31" s="29" t="s">
        <v>106</v>
      </c>
      <c r="F31" s="27" t="s">
        <v>107</v>
      </c>
      <c r="G31" s="27"/>
      <c r="H31" s="27"/>
      <c r="I31" s="27" t="s">
        <v>108</v>
      </c>
      <c r="J31" s="27">
        <v>1</v>
      </c>
      <c r="K31" s="27" t="s">
        <v>52</v>
      </c>
      <c r="L31" s="27">
        <v>2023</v>
      </c>
      <c r="M31" s="30"/>
      <c r="N31" s="30">
        <v>45215</v>
      </c>
      <c r="O31" s="27" t="s">
        <v>71</v>
      </c>
      <c r="P31" s="27"/>
      <c r="Q31" s="27" t="s">
        <v>54</v>
      </c>
      <c r="R31" s="31">
        <v>26.99</v>
      </c>
      <c r="S31" s="32">
        <v>349</v>
      </c>
      <c r="T31" s="32"/>
      <c r="U31" s="33"/>
      <c r="V31" s="27" t="s">
        <v>109</v>
      </c>
    </row>
    <row r="32" spans="2:22" x14ac:dyDescent="0.4">
      <c r="B32" s="27" t="s">
        <v>849</v>
      </c>
      <c r="C32" s="27" t="s">
        <v>850</v>
      </c>
      <c r="D32" s="28">
        <v>9783772057489</v>
      </c>
      <c r="E32" s="29" t="s">
        <v>851</v>
      </c>
      <c r="F32" s="27" t="s">
        <v>852</v>
      </c>
      <c r="G32" s="27" t="s">
        <v>853</v>
      </c>
      <c r="H32" s="27"/>
      <c r="I32" s="27" t="s">
        <v>854</v>
      </c>
      <c r="J32" s="27">
        <v>1</v>
      </c>
      <c r="K32" s="27" t="s">
        <v>52</v>
      </c>
      <c r="L32" s="27">
        <v>2022</v>
      </c>
      <c r="M32" s="30">
        <v>44914</v>
      </c>
      <c r="N32" s="30"/>
      <c r="O32" s="27"/>
      <c r="P32" s="27"/>
      <c r="Q32" s="27" t="s">
        <v>63</v>
      </c>
      <c r="R32" s="31">
        <v>98</v>
      </c>
      <c r="S32" s="32">
        <v>149</v>
      </c>
      <c r="T32" s="32"/>
      <c r="U32" s="33"/>
      <c r="V32" s="27" t="s">
        <v>855</v>
      </c>
    </row>
    <row r="33" spans="2:22" x14ac:dyDescent="0.4">
      <c r="B33" s="27" t="s">
        <v>856</v>
      </c>
      <c r="C33" s="27" t="s">
        <v>857</v>
      </c>
      <c r="D33" s="28">
        <v>9783772057762</v>
      </c>
      <c r="E33" s="29" t="s">
        <v>858</v>
      </c>
      <c r="F33" s="27" t="s">
        <v>859</v>
      </c>
      <c r="G33" s="27" t="s">
        <v>860</v>
      </c>
      <c r="H33" s="27" t="s">
        <v>861</v>
      </c>
      <c r="I33" s="27"/>
      <c r="J33" s="27">
        <v>1</v>
      </c>
      <c r="K33" s="27" t="s">
        <v>52</v>
      </c>
      <c r="L33" s="27">
        <v>2022</v>
      </c>
      <c r="M33" s="30">
        <v>44893</v>
      </c>
      <c r="N33" s="30"/>
      <c r="O33" s="27" t="s">
        <v>862</v>
      </c>
      <c r="P33" s="27">
        <v>4</v>
      </c>
      <c r="Q33" s="27" t="s">
        <v>63</v>
      </c>
      <c r="R33" s="31">
        <v>78</v>
      </c>
      <c r="S33" s="32">
        <v>0</v>
      </c>
      <c r="T33" s="32" t="s">
        <v>44</v>
      </c>
      <c r="U33" s="33" t="s">
        <v>55</v>
      </c>
      <c r="V33" s="27" t="s">
        <v>863</v>
      </c>
    </row>
    <row r="34" spans="2:22" x14ac:dyDescent="0.4">
      <c r="B34" s="27" t="s">
        <v>871</v>
      </c>
      <c r="C34" s="27" t="s">
        <v>872</v>
      </c>
      <c r="D34" s="28">
        <v>9783772057748</v>
      </c>
      <c r="E34" s="29" t="s">
        <v>873</v>
      </c>
      <c r="F34" s="27" t="s">
        <v>874</v>
      </c>
      <c r="G34" s="27" t="s">
        <v>875</v>
      </c>
      <c r="H34" s="27" t="s">
        <v>876</v>
      </c>
      <c r="I34" s="27"/>
      <c r="J34" s="27">
        <v>1</v>
      </c>
      <c r="K34" s="27" t="s">
        <v>52</v>
      </c>
      <c r="L34" s="27">
        <v>2022</v>
      </c>
      <c r="M34" s="30">
        <v>44830</v>
      </c>
      <c r="N34" s="30"/>
      <c r="O34" s="27" t="s">
        <v>877</v>
      </c>
      <c r="P34" s="27">
        <v>78</v>
      </c>
      <c r="Q34" s="27" t="s">
        <v>63</v>
      </c>
      <c r="R34" s="31">
        <v>98</v>
      </c>
      <c r="S34" s="32">
        <v>199</v>
      </c>
      <c r="T34" s="32"/>
      <c r="U34" s="33"/>
      <c r="V34" s="27" t="s">
        <v>878</v>
      </c>
    </row>
    <row r="35" spans="2:22" x14ac:dyDescent="0.4">
      <c r="B35" s="27" t="s">
        <v>1885</v>
      </c>
      <c r="C35" s="27" t="s">
        <v>1886</v>
      </c>
      <c r="D35" s="28">
        <v>9783823395294</v>
      </c>
      <c r="E35" s="29" t="s">
        <v>1887</v>
      </c>
      <c r="F35" s="27" t="s">
        <v>1888</v>
      </c>
      <c r="G35" s="27"/>
      <c r="H35" s="27" t="s">
        <v>1889</v>
      </c>
      <c r="I35" s="27"/>
      <c r="J35" s="27">
        <v>1</v>
      </c>
      <c r="K35" s="27" t="s">
        <v>52</v>
      </c>
      <c r="L35" s="27">
        <v>2021</v>
      </c>
      <c r="M35" s="30">
        <v>44543</v>
      </c>
      <c r="N35" s="30"/>
      <c r="O35" s="27" t="s">
        <v>1394</v>
      </c>
      <c r="P35" s="27">
        <v>19</v>
      </c>
      <c r="Q35" s="27" t="s">
        <v>54</v>
      </c>
      <c r="R35" s="31">
        <v>68</v>
      </c>
      <c r="S35" s="32">
        <v>119</v>
      </c>
      <c r="T35" s="32"/>
      <c r="U35" s="33"/>
      <c r="V35" s="27" t="s">
        <v>1890</v>
      </c>
    </row>
    <row r="36" spans="2:22" x14ac:dyDescent="0.4">
      <c r="B36" s="27" t="s">
        <v>886</v>
      </c>
      <c r="C36" s="27" t="s">
        <v>887</v>
      </c>
      <c r="D36" s="28">
        <v>9783772057618</v>
      </c>
      <c r="E36" s="29" t="s">
        <v>888</v>
      </c>
      <c r="F36" s="27" t="s">
        <v>889</v>
      </c>
      <c r="G36" s="27" t="s">
        <v>890</v>
      </c>
      <c r="H36" s="27" t="s">
        <v>891</v>
      </c>
      <c r="I36" s="27"/>
      <c r="J36" s="27">
        <v>1</v>
      </c>
      <c r="K36" s="27" t="s">
        <v>52</v>
      </c>
      <c r="L36" s="27">
        <v>2023</v>
      </c>
      <c r="M36" s="30"/>
      <c r="N36" s="30">
        <v>45215</v>
      </c>
      <c r="O36" s="27" t="s">
        <v>752</v>
      </c>
      <c r="P36" s="27">
        <v>69</v>
      </c>
      <c r="Q36" s="27" t="s">
        <v>63</v>
      </c>
      <c r="R36" s="31">
        <v>39</v>
      </c>
      <c r="S36" s="32">
        <v>119</v>
      </c>
      <c r="T36" s="32" t="s">
        <v>44</v>
      </c>
      <c r="U36" s="33" t="s">
        <v>284</v>
      </c>
      <c r="V36" s="27" t="s">
        <v>892</v>
      </c>
    </row>
    <row r="37" spans="2:22" x14ac:dyDescent="0.4">
      <c r="B37" s="27" t="s">
        <v>893</v>
      </c>
      <c r="C37" s="27" t="s">
        <v>894</v>
      </c>
      <c r="D37" s="28">
        <v>9783823395447</v>
      </c>
      <c r="E37" s="29" t="s">
        <v>895</v>
      </c>
      <c r="F37" s="27" t="s">
        <v>896</v>
      </c>
      <c r="G37" s="27" t="s">
        <v>897</v>
      </c>
      <c r="H37" s="27" t="s">
        <v>898</v>
      </c>
      <c r="I37" s="27"/>
      <c r="J37" s="27">
        <v>1</v>
      </c>
      <c r="K37" s="27" t="s">
        <v>52</v>
      </c>
      <c r="L37" s="27">
        <v>2022</v>
      </c>
      <c r="M37" s="30">
        <v>44739</v>
      </c>
      <c r="N37" s="30"/>
      <c r="O37" s="27" t="s">
        <v>899</v>
      </c>
      <c r="P37" s="27">
        <v>15</v>
      </c>
      <c r="Q37" s="27" t="s">
        <v>54</v>
      </c>
      <c r="R37" s="31">
        <v>58</v>
      </c>
      <c r="S37" s="32">
        <v>119</v>
      </c>
      <c r="T37" s="32"/>
      <c r="U37" s="33"/>
      <c r="V37" s="27" t="s">
        <v>900</v>
      </c>
    </row>
    <row r="39" spans="2:22" x14ac:dyDescent="0.4">
      <c r="B39" s="35" t="s">
        <v>128</v>
      </c>
    </row>
    <row r="40" spans="2:22" x14ac:dyDescent="0.4">
      <c r="B40" s="35" t="s">
        <v>133</v>
      </c>
    </row>
    <row r="41" spans="2:22" x14ac:dyDescent="0.4">
      <c r="B41" s="42" t="s">
        <v>3801</v>
      </c>
    </row>
  </sheetData>
  <hyperlinks>
    <hyperlink ref="B5" location="Übersicht!A1" display="zurück zur Übersicht" xr:uid="{EE2213C8-23DD-48CE-8EE0-216DC8759EC6}"/>
  </hyperlinks>
  <pageMargins left="0.7" right="0.7" top="0.78740157499999996" bottom="0.78740157499999996" header="0.3" footer="0.3"/>
  <drawing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05F7A-A151-48E0-865E-FA2026568E19}">
  <sheetPr>
    <tabColor theme="2" tint="-0.499984740745262"/>
  </sheetPr>
  <dimension ref="A1:V52"/>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4348.5999999999995</v>
      </c>
      <c r="H8" s="35"/>
      <c r="I8" s="35"/>
      <c r="J8" s="35"/>
      <c r="K8" s="35"/>
      <c r="L8" s="35"/>
    </row>
    <row r="9" spans="1:22" x14ac:dyDescent="0.4">
      <c r="D9" s="36"/>
      <c r="E9" s="36"/>
      <c r="F9" s="35" t="s">
        <v>131</v>
      </c>
      <c r="G9" s="44">
        <f>SUM(Tabelle3581112152223[VK Campuslizenz | Institutional Price])</f>
        <v>5116</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1706</v>
      </c>
      <c r="C13" s="27" t="s">
        <v>1707</v>
      </c>
      <c r="D13" s="28">
        <v>9783823395034</v>
      </c>
      <c r="E13" s="27" t="s">
        <v>1708</v>
      </c>
      <c r="F13" s="27" t="s">
        <v>1709</v>
      </c>
      <c r="G13" s="27"/>
      <c r="H13" s="27" t="s">
        <v>1710</v>
      </c>
      <c r="I13" s="27"/>
      <c r="J13" s="27">
        <v>1</v>
      </c>
      <c r="K13" s="27" t="s">
        <v>52</v>
      </c>
      <c r="L13" s="27">
        <v>2023</v>
      </c>
      <c r="M13" s="30">
        <v>45096</v>
      </c>
      <c r="N13" s="30"/>
      <c r="O13" s="27" t="s">
        <v>1711</v>
      </c>
      <c r="P13" s="27">
        <v>57</v>
      </c>
      <c r="Q13" s="27" t="s">
        <v>54</v>
      </c>
      <c r="R13" s="31">
        <v>88</v>
      </c>
      <c r="S13" s="32">
        <v>149</v>
      </c>
      <c r="T13" s="32"/>
      <c r="U13" s="33"/>
      <c r="V13" s="27" t="s">
        <v>1712</v>
      </c>
    </row>
    <row r="14" spans="1:22" x14ac:dyDescent="0.4">
      <c r="B14" s="27" t="s">
        <v>1713</v>
      </c>
      <c r="C14" s="27" t="s">
        <v>1714</v>
      </c>
      <c r="D14" s="28">
        <v>9783823395072</v>
      </c>
      <c r="E14" s="27" t="s">
        <v>1715</v>
      </c>
      <c r="F14" s="27" t="s">
        <v>1716</v>
      </c>
      <c r="G14" s="27"/>
      <c r="H14" s="27" t="s">
        <v>1717</v>
      </c>
      <c r="I14" s="27"/>
      <c r="J14" s="27">
        <v>1</v>
      </c>
      <c r="K14" s="27" t="s">
        <v>52</v>
      </c>
      <c r="L14" s="27">
        <v>2023</v>
      </c>
      <c r="M14" s="30">
        <v>45061</v>
      </c>
      <c r="N14" s="30"/>
      <c r="O14" s="27" t="s">
        <v>1472</v>
      </c>
      <c r="P14" s="27">
        <v>18</v>
      </c>
      <c r="Q14" s="27" t="s">
        <v>54</v>
      </c>
      <c r="R14" s="31">
        <v>88</v>
      </c>
      <c r="S14" s="32">
        <v>132</v>
      </c>
      <c r="T14" s="32"/>
      <c r="U14" s="33"/>
      <c r="V14" s="27" t="s">
        <v>1718</v>
      </c>
    </row>
    <row r="15" spans="1:22" x14ac:dyDescent="0.4">
      <c r="B15" s="27" t="s">
        <v>1719</v>
      </c>
      <c r="C15" s="27" t="s">
        <v>1720</v>
      </c>
      <c r="D15" s="28">
        <v>9783823394235</v>
      </c>
      <c r="E15" s="27" t="s">
        <v>1721</v>
      </c>
      <c r="F15" s="27" t="s">
        <v>1722</v>
      </c>
      <c r="G15" s="27" t="s">
        <v>1723</v>
      </c>
      <c r="H15" s="27"/>
      <c r="I15" s="27" t="s">
        <v>1724</v>
      </c>
      <c r="J15" s="27">
        <v>1</v>
      </c>
      <c r="K15" s="27" t="s">
        <v>52</v>
      </c>
      <c r="L15" s="27">
        <v>2020</v>
      </c>
      <c r="M15" s="30">
        <v>44074</v>
      </c>
      <c r="N15" s="30"/>
      <c r="O15" s="27" t="s">
        <v>1661</v>
      </c>
      <c r="P15" s="27">
        <v>222</v>
      </c>
      <c r="Q15" s="27" t="s">
        <v>54</v>
      </c>
      <c r="R15" s="31">
        <v>98</v>
      </c>
      <c r="S15" s="32">
        <v>147</v>
      </c>
      <c r="T15" s="32"/>
      <c r="U15" s="33"/>
      <c r="V15" s="27" t="s">
        <v>1725</v>
      </c>
    </row>
    <row r="16" spans="1:22" x14ac:dyDescent="0.4">
      <c r="B16" s="27" t="s">
        <v>901</v>
      </c>
      <c r="C16" s="27" t="s">
        <v>902</v>
      </c>
      <c r="D16" s="28">
        <v>9783772057540</v>
      </c>
      <c r="E16" s="27" t="s">
        <v>903</v>
      </c>
      <c r="F16" s="27" t="s">
        <v>904</v>
      </c>
      <c r="G16" s="27"/>
      <c r="H16" s="27"/>
      <c r="I16" s="27" t="s">
        <v>905</v>
      </c>
      <c r="J16" s="27">
        <v>1</v>
      </c>
      <c r="K16" s="27" t="s">
        <v>52</v>
      </c>
      <c r="L16" s="27">
        <v>2023</v>
      </c>
      <c r="M16" s="30">
        <v>44942</v>
      </c>
      <c r="N16" s="30"/>
      <c r="O16" s="27" t="s">
        <v>906</v>
      </c>
      <c r="P16" s="27">
        <v>7</v>
      </c>
      <c r="Q16" s="27" t="s">
        <v>63</v>
      </c>
      <c r="R16" s="31">
        <v>59.9</v>
      </c>
      <c r="S16" s="32">
        <v>119</v>
      </c>
      <c r="T16" s="32"/>
      <c r="U16" s="33"/>
      <c r="V16" s="27" t="s">
        <v>907</v>
      </c>
    </row>
    <row r="17" spans="2:22" x14ac:dyDescent="0.4">
      <c r="B17" s="27" t="s">
        <v>908</v>
      </c>
      <c r="C17" s="27" t="s">
        <v>909</v>
      </c>
      <c r="D17" s="28">
        <v>9783772057496</v>
      </c>
      <c r="E17" s="27" t="s">
        <v>910</v>
      </c>
      <c r="F17" s="27" t="s">
        <v>911</v>
      </c>
      <c r="G17" s="27" t="s">
        <v>912</v>
      </c>
      <c r="H17" s="27" t="s">
        <v>913</v>
      </c>
      <c r="I17" s="27"/>
      <c r="J17" s="27">
        <v>1</v>
      </c>
      <c r="K17" s="27" t="s">
        <v>52</v>
      </c>
      <c r="L17" s="27">
        <v>2021</v>
      </c>
      <c r="M17" s="30">
        <v>44487</v>
      </c>
      <c r="N17" s="30"/>
      <c r="O17" s="27"/>
      <c r="P17" s="27"/>
      <c r="Q17" s="27" t="s">
        <v>63</v>
      </c>
      <c r="R17" s="31">
        <v>78</v>
      </c>
      <c r="S17" s="32">
        <v>156</v>
      </c>
      <c r="T17" s="32"/>
      <c r="U17" s="33"/>
      <c r="V17" s="27" t="s">
        <v>914</v>
      </c>
    </row>
    <row r="18" spans="2:22" x14ac:dyDescent="0.4">
      <c r="B18" s="27" t="s">
        <v>1226</v>
      </c>
      <c r="C18" s="27" t="s">
        <v>1227</v>
      </c>
      <c r="D18" s="28">
        <v>9783772057236</v>
      </c>
      <c r="E18" s="27" t="s">
        <v>1228</v>
      </c>
      <c r="F18" s="27" t="s">
        <v>1229</v>
      </c>
      <c r="G18" s="27" t="s">
        <v>1230</v>
      </c>
      <c r="H18" s="27"/>
      <c r="I18" s="27" t="s">
        <v>1231</v>
      </c>
      <c r="J18" s="27">
        <v>1</v>
      </c>
      <c r="K18" s="27" t="s">
        <v>52</v>
      </c>
      <c r="L18" s="27">
        <v>2022</v>
      </c>
      <c r="M18" s="30">
        <v>44851</v>
      </c>
      <c r="N18" s="30"/>
      <c r="O18" s="27" t="s">
        <v>1232</v>
      </c>
      <c r="P18" s="27">
        <v>27</v>
      </c>
      <c r="Q18" s="27" t="s">
        <v>63</v>
      </c>
      <c r="R18" s="31">
        <v>58</v>
      </c>
      <c r="S18" s="32">
        <v>119</v>
      </c>
      <c r="T18" s="32"/>
      <c r="U18" s="33"/>
      <c r="V18" s="27" t="s">
        <v>1233</v>
      </c>
    </row>
    <row r="19" spans="2:22" x14ac:dyDescent="0.4">
      <c r="B19" s="27" t="s">
        <v>178</v>
      </c>
      <c r="C19" s="27" t="s">
        <v>179</v>
      </c>
      <c r="D19" s="28">
        <v>9783823394594</v>
      </c>
      <c r="E19" s="27" t="s">
        <v>180</v>
      </c>
      <c r="F19" s="27" t="s">
        <v>181</v>
      </c>
      <c r="G19" s="27"/>
      <c r="H19" s="27" t="s">
        <v>182</v>
      </c>
      <c r="I19" s="27"/>
      <c r="J19" s="27">
        <v>1</v>
      </c>
      <c r="K19" s="27" t="s">
        <v>52</v>
      </c>
      <c r="L19" s="27">
        <v>2021</v>
      </c>
      <c r="M19" s="30">
        <v>44305</v>
      </c>
      <c r="N19" s="30"/>
      <c r="O19" s="27" t="s">
        <v>183</v>
      </c>
      <c r="P19" s="27">
        <v>85</v>
      </c>
      <c r="Q19" s="27" t="s">
        <v>54</v>
      </c>
      <c r="R19" s="31">
        <v>68</v>
      </c>
      <c r="S19" s="32">
        <v>119</v>
      </c>
      <c r="T19" s="32"/>
      <c r="U19" s="33"/>
      <c r="V19" s="27" t="s">
        <v>184</v>
      </c>
    </row>
    <row r="20" spans="2:22" x14ac:dyDescent="0.4">
      <c r="B20" s="27" t="s">
        <v>1726</v>
      </c>
      <c r="C20" s="27" t="s">
        <v>1727</v>
      </c>
      <c r="D20" s="28">
        <v>9783823394754</v>
      </c>
      <c r="E20" s="27" t="s">
        <v>1728</v>
      </c>
      <c r="F20" s="27" t="s">
        <v>1729</v>
      </c>
      <c r="G20" s="27"/>
      <c r="H20" s="27" t="s">
        <v>1730</v>
      </c>
      <c r="I20" s="27"/>
      <c r="J20" s="27">
        <v>1</v>
      </c>
      <c r="K20" s="27" t="s">
        <v>52</v>
      </c>
      <c r="L20" s="27">
        <v>2021</v>
      </c>
      <c r="M20" s="30">
        <v>44312</v>
      </c>
      <c r="N20" s="30"/>
      <c r="O20" s="27" t="s">
        <v>1731</v>
      </c>
      <c r="P20" s="27">
        <v>21</v>
      </c>
      <c r="Q20" s="27" t="s">
        <v>54</v>
      </c>
      <c r="R20" s="31">
        <v>78</v>
      </c>
      <c r="S20" s="32">
        <v>119</v>
      </c>
      <c r="T20" s="32"/>
      <c r="U20" s="33"/>
      <c r="V20" s="27" t="s">
        <v>1732</v>
      </c>
    </row>
    <row r="21" spans="2:22" x14ac:dyDescent="0.4">
      <c r="B21" s="27" t="s">
        <v>1733</v>
      </c>
      <c r="C21" s="27" t="s">
        <v>1734</v>
      </c>
      <c r="D21" s="28">
        <v>9783823394648</v>
      </c>
      <c r="E21" s="27" t="s">
        <v>1735</v>
      </c>
      <c r="F21" s="27" t="s">
        <v>1736</v>
      </c>
      <c r="G21" s="27" t="s">
        <v>1737</v>
      </c>
      <c r="H21" s="27" t="s">
        <v>1738</v>
      </c>
      <c r="I21" s="27"/>
      <c r="J21" s="27">
        <v>1</v>
      </c>
      <c r="K21" s="27" t="s">
        <v>52</v>
      </c>
      <c r="L21" s="27">
        <v>2021</v>
      </c>
      <c r="M21" s="30">
        <v>44242</v>
      </c>
      <c r="N21" s="30"/>
      <c r="O21" s="27" t="s">
        <v>1661</v>
      </c>
      <c r="P21" s="27">
        <v>224</v>
      </c>
      <c r="Q21" s="27" t="s">
        <v>54</v>
      </c>
      <c r="R21" s="31">
        <v>78</v>
      </c>
      <c r="S21" s="32">
        <v>119</v>
      </c>
      <c r="T21" s="32"/>
      <c r="U21" s="33"/>
      <c r="V21" s="27" t="s">
        <v>1739</v>
      </c>
    </row>
    <row r="22" spans="2:22" x14ac:dyDescent="0.4">
      <c r="B22" s="27" t="s">
        <v>185</v>
      </c>
      <c r="C22" s="27" t="s">
        <v>186</v>
      </c>
      <c r="D22" s="28">
        <v>9783739881232</v>
      </c>
      <c r="E22" s="27" t="s">
        <v>187</v>
      </c>
      <c r="F22" s="27" t="s">
        <v>188</v>
      </c>
      <c r="G22" s="27"/>
      <c r="H22" s="27" t="s">
        <v>189</v>
      </c>
      <c r="I22" s="27"/>
      <c r="J22" s="27">
        <v>1</v>
      </c>
      <c r="K22" s="27" t="s">
        <v>52</v>
      </c>
      <c r="L22" s="27">
        <v>2021</v>
      </c>
      <c r="M22" s="30">
        <v>44417</v>
      </c>
      <c r="N22" s="30"/>
      <c r="O22" s="27"/>
      <c r="P22" s="27"/>
      <c r="Q22" s="27" t="s">
        <v>190</v>
      </c>
      <c r="R22" s="31">
        <v>49</v>
      </c>
      <c r="S22" s="32">
        <v>119</v>
      </c>
      <c r="T22" s="32"/>
      <c r="U22" s="33"/>
      <c r="V22" s="27" t="s">
        <v>191</v>
      </c>
    </row>
    <row r="23" spans="2:22" x14ac:dyDescent="0.4">
      <c r="B23" s="27" t="s">
        <v>1740</v>
      </c>
      <c r="C23" s="27" t="s">
        <v>1741</v>
      </c>
      <c r="D23" s="28">
        <v>9783823393764</v>
      </c>
      <c r="E23" s="27" t="s">
        <v>1742</v>
      </c>
      <c r="F23" s="27" t="s">
        <v>1743</v>
      </c>
      <c r="G23" s="27" t="s">
        <v>1744</v>
      </c>
      <c r="H23" s="27"/>
      <c r="I23" s="27" t="s">
        <v>1745</v>
      </c>
      <c r="J23" s="27">
        <v>1</v>
      </c>
      <c r="K23" s="27" t="s">
        <v>52</v>
      </c>
      <c r="L23" s="27">
        <v>2022</v>
      </c>
      <c r="M23" s="30">
        <v>44893</v>
      </c>
      <c r="N23" s="30"/>
      <c r="O23" s="27" t="s">
        <v>1746</v>
      </c>
      <c r="P23" s="27">
        <v>49</v>
      </c>
      <c r="Q23" s="27" t="s">
        <v>54</v>
      </c>
      <c r="R23" s="31">
        <v>68</v>
      </c>
      <c r="S23" s="32">
        <v>119</v>
      </c>
      <c r="T23" s="32"/>
      <c r="U23" s="33"/>
      <c r="V23" s="27" t="s">
        <v>1747</v>
      </c>
    </row>
    <row r="24" spans="2:22" x14ac:dyDescent="0.4">
      <c r="B24" s="27" t="s">
        <v>1748</v>
      </c>
      <c r="C24" s="27" t="s">
        <v>1749</v>
      </c>
      <c r="D24" s="28">
        <v>9783823394709</v>
      </c>
      <c r="E24" s="27" t="s">
        <v>1750</v>
      </c>
      <c r="F24" s="27" t="s">
        <v>1751</v>
      </c>
      <c r="G24" s="27" t="s">
        <v>1752</v>
      </c>
      <c r="H24" s="27" t="s">
        <v>1753</v>
      </c>
      <c r="I24" s="27"/>
      <c r="J24" s="27">
        <v>1</v>
      </c>
      <c r="K24" s="27" t="s">
        <v>52</v>
      </c>
      <c r="L24" s="27">
        <v>2021</v>
      </c>
      <c r="M24" s="30">
        <v>44550</v>
      </c>
      <c r="N24" s="30"/>
      <c r="O24" s="27"/>
      <c r="P24" s="27"/>
      <c r="Q24" s="27" t="s">
        <v>54</v>
      </c>
      <c r="R24" s="31">
        <v>88</v>
      </c>
      <c r="S24" s="32">
        <v>132</v>
      </c>
      <c r="T24" s="32"/>
      <c r="U24" s="33"/>
      <c r="V24" s="27" t="s">
        <v>1754</v>
      </c>
    </row>
    <row r="25" spans="2:22" x14ac:dyDescent="0.4">
      <c r="B25" s="27" t="s">
        <v>929</v>
      </c>
      <c r="C25" s="27" t="s">
        <v>930</v>
      </c>
      <c r="D25" s="28">
        <v>9783772057366</v>
      </c>
      <c r="E25" s="27" t="s">
        <v>931</v>
      </c>
      <c r="F25" s="27" t="s">
        <v>932</v>
      </c>
      <c r="G25" s="27"/>
      <c r="H25" s="27" t="s">
        <v>933</v>
      </c>
      <c r="I25" s="27"/>
      <c r="J25" s="27">
        <v>1</v>
      </c>
      <c r="K25" s="27" t="s">
        <v>52</v>
      </c>
      <c r="L25" s="27">
        <v>2021</v>
      </c>
      <c r="M25" s="30">
        <v>44417</v>
      </c>
      <c r="N25" s="30"/>
      <c r="O25" s="27" t="s">
        <v>934</v>
      </c>
      <c r="P25" s="27">
        <v>74</v>
      </c>
      <c r="Q25" s="27" t="s">
        <v>63</v>
      </c>
      <c r="R25" s="31">
        <v>88</v>
      </c>
      <c r="S25" s="32">
        <v>132</v>
      </c>
      <c r="T25" s="32"/>
      <c r="U25" s="33"/>
      <c r="V25" s="27" t="s">
        <v>935</v>
      </c>
    </row>
    <row r="26" spans="2:22" x14ac:dyDescent="0.4">
      <c r="B26" s="27" t="s">
        <v>1755</v>
      </c>
      <c r="C26" s="27" t="s">
        <v>1756</v>
      </c>
      <c r="D26" s="28">
        <v>9783823394655</v>
      </c>
      <c r="E26" s="27" t="s">
        <v>1757</v>
      </c>
      <c r="F26" s="27" t="s">
        <v>1758</v>
      </c>
      <c r="G26" s="27"/>
      <c r="H26" s="27"/>
      <c r="I26" s="27" t="s">
        <v>1759</v>
      </c>
      <c r="J26" s="27">
        <v>1</v>
      </c>
      <c r="K26" s="27" t="s">
        <v>52</v>
      </c>
      <c r="L26" s="27">
        <v>2021</v>
      </c>
      <c r="M26" s="30">
        <v>44417</v>
      </c>
      <c r="N26" s="30"/>
      <c r="O26" s="27" t="s">
        <v>1760</v>
      </c>
      <c r="P26" s="27">
        <v>25</v>
      </c>
      <c r="Q26" s="27" t="s">
        <v>54</v>
      </c>
      <c r="R26" s="31">
        <v>68</v>
      </c>
      <c r="S26" s="32">
        <v>119</v>
      </c>
      <c r="T26" s="32"/>
      <c r="U26" s="33"/>
      <c r="V26" s="27" t="s">
        <v>1761</v>
      </c>
    </row>
    <row r="27" spans="2:22" x14ac:dyDescent="0.4">
      <c r="B27" s="27" t="s">
        <v>207</v>
      </c>
      <c r="C27" s="27" t="s">
        <v>208</v>
      </c>
      <c r="D27" s="28">
        <v>9783823392446</v>
      </c>
      <c r="E27" s="27" t="s">
        <v>209</v>
      </c>
      <c r="F27" s="27" t="s">
        <v>210</v>
      </c>
      <c r="G27" s="27"/>
      <c r="H27" s="27"/>
      <c r="I27" s="27" t="s">
        <v>211</v>
      </c>
      <c r="J27" s="27">
        <v>1</v>
      </c>
      <c r="K27" s="27" t="s">
        <v>52</v>
      </c>
      <c r="L27" s="27">
        <v>2021</v>
      </c>
      <c r="M27" s="30">
        <v>44284</v>
      </c>
      <c r="N27" s="30"/>
      <c r="O27" s="27" t="s">
        <v>176</v>
      </c>
      <c r="P27" s="27"/>
      <c r="Q27" s="27" t="s">
        <v>54</v>
      </c>
      <c r="R27" s="31">
        <v>26.99</v>
      </c>
      <c r="S27" s="32">
        <v>349</v>
      </c>
      <c r="T27" s="32"/>
      <c r="U27" s="33"/>
      <c r="V27" s="27" t="s">
        <v>212</v>
      </c>
    </row>
    <row r="28" spans="2:22" x14ac:dyDescent="0.4">
      <c r="B28" s="27" t="s">
        <v>1762</v>
      </c>
      <c r="C28" s="27" t="s">
        <v>1763</v>
      </c>
      <c r="D28" s="28">
        <v>9783823394921</v>
      </c>
      <c r="E28" s="27" t="s">
        <v>1764</v>
      </c>
      <c r="F28" s="27" t="s">
        <v>1765</v>
      </c>
      <c r="G28" s="27"/>
      <c r="H28" s="27"/>
      <c r="I28" s="27" t="s">
        <v>1766</v>
      </c>
      <c r="J28" s="27">
        <v>1</v>
      </c>
      <c r="K28" s="27" t="s">
        <v>52</v>
      </c>
      <c r="L28" s="27">
        <v>2022</v>
      </c>
      <c r="M28" s="30">
        <v>44676</v>
      </c>
      <c r="N28" s="30"/>
      <c r="O28" s="27" t="s">
        <v>1746</v>
      </c>
      <c r="P28" s="27">
        <v>50</v>
      </c>
      <c r="Q28" s="27" t="s">
        <v>54</v>
      </c>
      <c r="R28" s="31">
        <v>78</v>
      </c>
      <c r="S28" s="32">
        <v>119</v>
      </c>
      <c r="T28" s="32"/>
      <c r="U28" s="33"/>
      <c r="V28" s="27" t="s">
        <v>1767</v>
      </c>
    </row>
    <row r="29" spans="2:22" x14ac:dyDescent="0.4">
      <c r="B29" s="27" t="s">
        <v>1260</v>
      </c>
      <c r="C29" s="27" t="s">
        <v>1261</v>
      </c>
      <c r="D29" s="28">
        <v>9783772057403</v>
      </c>
      <c r="E29" s="27" t="s">
        <v>1262</v>
      </c>
      <c r="F29" s="27" t="s">
        <v>1263</v>
      </c>
      <c r="G29" s="27" t="s">
        <v>1264</v>
      </c>
      <c r="H29" s="27"/>
      <c r="I29" s="27" t="s">
        <v>1265</v>
      </c>
      <c r="J29" s="27">
        <v>1</v>
      </c>
      <c r="K29" s="27" t="s">
        <v>52</v>
      </c>
      <c r="L29" s="27">
        <v>2021</v>
      </c>
      <c r="M29" s="30">
        <v>44284</v>
      </c>
      <c r="N29" s="30"/>
      <c r="O29" s="27" t="s">
        <v>1266</v>
      </c>
      <c r="P29" s="27">
        <v>28</v>
      </c>
      <c r="Q29" s="27" t="s">
        <v>63</v>
      </c>
      <c r="R29" s="31">
        <v>78</v>
      </c>
      <c r="S29" s="32">
        <v>119</v>
      </c>
      <c r="T29" s="32"/>
      <c r="U29" s="33"/>
      <c r="V29" s="27" t="s">
        <v>1267</v>
      </c>
    </row>
    <row r="30" spans="2:22" x14ac:dyDescent="0.4">
      <c r="B30" s="27" t="s">
        <v>1768</v>
      </c>
      <c r="C30" s="27" t="s">
        <v>1769</v>
      </c>
      <c r="D30" s="28">
        <v>9783772057564</v>
      </c>
      <c r="E30" s="27" t="s">
        <v>1770</v>
      </c>
      <c r="F30" s="27" t="s">
        <v>1771</v>
      </c>
      <c r="G30" s="27" t="s">
        <v>1772</v>
      </c>
      <c r="H30" s="27" t="s">
        <v>254</v>
      </c>
      <c r="I30" s="27" t="s">
        <v>1773</v>
      </c>
      <c r="J30" s="27">
        <v>2</v>
      </c>
      <c r="K30" s="27" t="s">
        <v>1774</v>
      </c>
      <c r="L30" s="27">
        <v>2021</v>
      </c>
      <c r="M30" s="30">
        <v>44543</v>
      </c>
      <c r="N30" s="30"/>
      <c r="O30" s="27"/>
      <c r="P30" s="27"/>
      <c r="Q30" s="27" t="s">
        <v>63</v>
      </c>
      <c r="R30" s="31">
        <v>29.9</v>
      </c>
      <c r="S30" s="32">
        <v>119</v>
      </c>
      <c r="T30" s="32"/>
      <c r="U30" s="33"/>
      <c r="V30" s="27" t="s">
        <v>1775</v>
      </c>
    </row>
    <row r="31" spans="2:22" x14ac:dyDescent="0.4">
      <c r="B31" s="27" t="s">
        <v>1776</v>
      </c>
      <c r="C31" s="27" t="s">
        <v>1777</v>
      </c>
      <c r="D31" s="28">
        <v>9783823394303</v>
      </c>
      <c r="E31" s="27" t="s">
        <v>1778</v>
      </c>
      <c r="F31" s="27" t="s">
        <v>1779</v>
      </c>
      <c r="G31" s="27" t="s">
        <v>1780</v>
      </c>
      <c r="H31" s="27"/>
      <c r="I31" s="27" t="s">
        <v>1781</v>
      </c>
      <c r="J31" s="27">
        <v>1</v>
      </c>
      <c r="K31" s="27" t="s">
        <v>52</v>
      </c>
      <c r="L31" s="27">
        <v>2021</v>
      </c>
      <c r="M31" s="30">
        <v>44242</v>
      </c>
      <c r="N31" s="30"/>
      <c r="O31" s="27" t="s">
        <v>1782</v>
      </c>
      <c r="P31" s="27">
        <v>36</v>
      </c>
      <c r="Q31" s="27" t="s">
        <v>54</v>
      </c>
      <c r="R31" s="31">
        <v>108</v>
      </c>
      <c r="S31" s="32">
        <v>162</v>
      </c>
      <c r="T31" s="32"/>
      <c r="U31" s="33"/>
      <c r="V31" s="27" t="s">
        <v>1783</v>
      </c>
    </row>
    <row r="32" spans="2:22" x14ac:dyDescent="0.4">
      <c r="B32" s="27" t="s">
        <v>936</v>
      </c>
      <c r="C32" s="27" t="s">
        <v>937</v>
      </c>
      <c r="D32" s="28">
        <v>9783772055836</v>
      </c>
      <c r="E32" s="27" t="s">
        <v>938</v>
      </c>
      <c r="F32" s="27" t="s">
        <v>939</v>
      </c>
      <c r="G32" s="27" t="s">
        <v>940</v>
      </c>
      <c r="H32" s="27"/>
      <c r="I32" s="27" t="s">
        <v>941</v>
      </c>
      <c r="J32" s="27">
        <v>1</v>
      </c>
      <c r="K32" s="27" t="s">
        <v>52</v>
      </c>
      <c r="L32" s="27">
        <v>2021</v>
      </c>
      <c r="M32" s="30">
        <v>44550</v>
      </c>
      <c r="N32" s="30"/>
      <c r="O32" s="27"/>
      <c r="P32" s="27"/>
      <c r="Q32" s="27" t="s">
        <v>63</v>
      </c>
      <c r="R32" s="31">
        <v>29</v>
      </c>
      <c r="S32" s="32">
        <v>119</v>
      </c>
      <c r="T32" s="32"/>
      <c r="U32" s="33"/>
      <c r="V32" s="27" t="s">
        <v>942</v>
      </c>
    </row>
    <row r="33" spans="2:22" x14ac:dyDescent="0.4">
      <c r="B33" s="27" t="s">
        <v>1784</v>
      </c>
      <c r="C33" s="27" t="s">
        <v>1785</v>
      </c>
      <c r="D33" s="28">
        <v>9783893086627</v>
      </c>
      <c r="E33" s="27" t="s">
        <v>1786</v>
      </c>
      <c r="F33" s="27" t="s">
        <v>1787</v>
      </c>
      <c r="G33" s="27"/>
      <c r="H33" s="27" t="s">
        <v>77</v>
      </c>
      <c r="I33" s="27"/>
      <c r="J33" s="27">
        <v>1</v>
      </c>
      <c r="K33" s="27" t="s">
        <v>52</v>
      </c>
      <c r="L33" s="27">
        <v>2021</v>
      </c>
      <c r="M33" s="30">
        <v>44284</v>
      </c>
      <c r="N33" s="30"/>
      <c r="O33" s="27" t="s">
        <v>78</v>
      </c>
      <c r="P33" s="27"/>
      <c r="Q33" s="27" t="s">
        <v>79</v>
      </c>
      <c r="R33" s="31">
        <v>14.99</v>
      </c>
      <c r="S33" s="32">
        <v>199</v>
      </c>
      <c r="T33" s="32"/>
      <c r="U33" s="33"/>
      <c r="V33" s="27" t="s">
        <v>1788</v>
      </c>
    </row>
    <row r="34" spans="2:22" x14ac:dyDescent="0.4">
      <c r="B34" s="27" t="s">
        <v>1789</v>
      </c>
      <c r="C34" s="27" t="s">
        <v>1790</v>
      </c>
      <c r="D34" s="28">
        <v>9783823392927</v>
      </c>
      <c r="E34" s="27" t="s">
        <v>1791</v>
      </c>
      <c r="F34" s="27" t="s">
        <v>1792</v>
      </c>
      <c r="G34" s="27" t="s">
        <v>1793</v>
      </c>
      <c r="H34" s="27" t="s">
        <v>1794</v>
      </c>
      <c r="I34" s="27"/>
      <c r="J34" s="27">
        <v>1</v>
      </c>
      <c r="K34" s="27" t="s">
        <v>52</v>
      </c>
      <c r="L34" s="27">
        <v>2023</v>
      </c>
      <c r="M34" s="30"/>
      <c r="N34" s="30">
        <v>45214</v>
      </c>
      <c r="O34" s="27" t="s">
        <v>71</v>
      </c>
      <c r="P34" s="27"/>
      <c r="Q34" s="27" t="s">
        <v>54</v>
      </c>
      <c r="R34" s="31">
        <v>24.99</v>
      </c>
      <c r="S34" s="32">
        <v>299</v>
      </c>
      <c r="T34" s="32"/>
      <c r="U34" s="33"/>
      <c r="V34" s="27" t="s">
        <v>1795</v>
      </c>
    </row>
    <row r="35" spans="2:22" x14ac:dyDescent="0.4">
      <c r="B35" s="27" t="s">
        <v>1796</v>
      </c>
      <c r="C35" s="27" t="s">
        <v>1797</v>
      </c>
      <c r="D35" s="28">
        <v>9783823394631</v>
      </c>
      <c r="E35" s="27" t="s">
        <v>1798</v>
      </c>
      <c r="F35" s="27" t="s">
        <v>1799</v>
      </c>
      <c r="G35" s="27" t="s">
        <v>1800</v>
      </c>
      <c r="H35" s="27" t="s">
        <v>1801</v>
      </c>
      <c r="I35" s="27"/>
      <c r="J35" s="27">
        <v>1</v>
      </c>
      <c r="K35" s="27" t="s">
        <v>52</v>
      </c>
      <c r="L35" s="27">
        <v>2020</v>
      </c>
      <c r="M35" s="30">
        <v>44130</v>
      </c>
      <c r="N35" s="30"/>
      <c r="O35" s="27" t="s">
        <v>1661</v>
      </c>
      <c r="P35" s="27">
        <v>223</v>
      </c>
      <c r="Q35" s="27" t="s">
        <v>54</v>
      </c>
      <c r="R35" s="31">
        <v>128</v>
      </c>
      <c r="S35" s="32">
        <v>192</v>
      </c>
      <c r="T35" s="32"/>
      <c r="U35" s="33"/>
      <c r="V35" s="27" t="s">
        <v>1802</v>
      </c>
    </row>
    <row r="36" spans="2:22" x14ac:dyDescent="0.4">
      <c r="B36" s="27" t="s">
        <v>949</v>
      </c>
      <c r="C36" s="27" t="s">
        <v>950</v>
      </c>
      <c r="D36" s="28">
        <v>9783772057526</v>
      </c>
      <c r="E36" s="27" t="s">
        <v>951</v>
      </c>
      <c r="F36" s="27" t="s">
        <v>952</v>
      </c>
      <c r="G36" s="27"/>
      <c r="H36" s="27" t="s">
        <v>953</v>
      </c>
      <c r="I36" s="27"/>
      <c r="J36" s="27">
        <v>1</v>
      </c>
      <c r="K36" s="27" t="s">
        <v>52</v>
      </c>
      <c r="L36" s="27">
        <v>2021</v>
      </c>
      <c r="M36" s="30">
        <v>44543</v>
      </c>
      <c r="N36" s="30"/>
      <c r="O36" s="27" t="s">
        <v>934</v>
      </c>
      <c r="P36" s="27">
        <v>75</v>
      </c>
      <c r="Q36" s="27" t="s">
        <v>63</v>
      </c>
      <c r="R36" s="31">
        <v>88</v>
      </c>
      <c r="S36" s="32">
        <v>132</v>
      </c>
      <c r="T36" s="32"/>
      <c r="U36" s="33"/>
      <c r="V36" s="27" t="s">
        <v>954</v>
      </c>
    </row>
    <row r="37" spans="2:22" x14ac:dyDescent="0.4">
      <c r="B37" s="27" t="s">
        <v>1803</v>
      </c>
      <c r="C37" s="27" t="s">
        <v>1804</v>
      </c>
      <c r="D37" s="28">
        <v>9783823394792</v>
      </c>
      <c r="E37" s="27" t="s">
        <v>1805</v>
      </c>
      <c r="F37" s="27" t="s">
        <v>1806</v>
      </c>
      <c r="G37" s="27" t="s">
        <v>1807</v>
      </c>
      <c r="H37" s="27" t="s">
        <v>1808</v>
      </c>
      <c r="I37" s="27"/>
      <c r="J37" s="27">
        <v>1</v>
      </c>
      <c r="K37" s="27" t="s">
        <v>52</v>
      </c>
      <c r="L37" s="27">
        <v>2021</v>
      </c>
      <c r="M37" s="30">
        <v>44347</v>
      </c>
      <c r="N37" s="30"/>
      <c r="O37" s="27" t="s">
        <v>1809</v>
      </c>
      <c r="P37" s="27">
        <v>225</v>
      </c>
      <c r="Q37" s="27" t="s">
        <v>54</v>
      </c>
      <c r="R37" s="31">
        <v>88</v>
      </c>
      <c r="S37" s="32">
        <v>132</v>
      </c>
      <c r="T37" s="32"/>
      <c r="U37" s="33"/>
      <c r="V37" s="27" t="s">
        <v>1810</v>
      </c>
    </row>
    <row r="38" spans="2:22" x14ac:dyDescent="0.4">
      <c r="B38" s="27" t="s">
        <v>249</v>
      </c>
      <c r="C38" s="27" t="s">
        <v>250</v>
      </c>
      <c r="D38" s="28">
        <v>9783772057274</v>
      </c>
      <c r="E38" s="27" t="s">
        <v>251</v>
      </c>
      <c r="F38" s="27" t="s">
        <v>252</v>
      </c>
      <c r="G38" s="27" t="s">
        <v>253</v>
      </c>
      <c r="H38" s="27" t="s">
        <v>254</v>
      </c>
      <c r="I38" s="27" t="s">
        <v>255</v>
      </c>
      <c r="J38" s="27">
        <v>12</v>
      </c>
      <c r="K38" s="27" t="s">
        <v>256</v>
      </c>
      <c r="L38" s="27">
        <v>2023</v>
      </c>
      <c r="M38" s="16"/>
      <c r="N38" s="30">
        <v>45166</v>
      </c>
      <c r="O38" s="27"/>
      <c r="P38" s="27"/>
      <c r="Q38" s="27" t="s">
        <v>63</v>
      </c>
      <c r="R38" s="31">
        <v>24.99</v>
      </c>
      <c r="S38" s="32">
        <v>349</v>
      </c>
      <c r="T38" s="32"/>
      <c r="U38" s="33"/>
      <c r="V38" s="27" t="s">
        <v>257</v>
      </c>
    </row>
    <row r="39" spans="2:22" x14ac:dyDescent="0.4">
      <c r="B39" s="27" t="s">
        <v>975</v>
      </c>
      <c r="C39" s="27" t="s">
        <v>976</v>
      </c>
      <c r="D39" s="28">
        <v>9783823393320</v>
      </c>
      <c r="E39" s="27" t="s">
        <v>977</v>
      </c>
      <c r="F39" s="27" t="s">
        <v>978</v>
      </c>
      <c r="G39" s="27" t="s">
        <v>311</v>
      </c>
      <c r="H39" s="27" t="s">
        <v>979</v>
      </c>
      <c r="I39" s="27"/>
      <c r="J39" s="27">
        <v>1</v>
      </c>
      <c r="K39" s="27" t="s">
        <v>52</v>
      </c>
      <c r="L39" s="27">
        <v>2023</v>
      </c>
      <c r="M39" s="30"/>
      <c r="N39" s="30">
        <v>45271</v>
      </c>
      <c r="O39" s="27" t="s">
        <v>71</v>
      </c>
      <c r="P39" s="27"/>
      <c r="Q39" s="27" t="s">
        <v>54</v>
      </c>
      <c r="R39" s="31">
        <v>22.9</v>
      </c>
      <c r="S39" s="32">
        <v>299</v>
      </c>
      <c r="T39" s="32"/>
      <c r="U39" s="33"/>
      <c r="V39" s="27" t="s">
        <v>980</v>
      </c>
    </row>
    <row r="40" spans="2:22" x14ac:dyDescent="0.4">
      <c r="B40" s="27" t="s">
        <v>981</v>
      </c>
      <c r="C40" s="27" t="s">
        <v>982</v>
      </c>
      <c r="D40" s="28">
        <v>9783772057083</v>
      </c>
      <c r="E40" s="27" t="s">
        <v>983</v>
      </c>
      <c r="F40" s="27" t="s">
        <v>984</v>
      </c>
      <c r="G40" s="27" t="s">
        <v>985</v>
      </c>
      <c r="H40" s="27"/>
      <c r="I40" s="27" t="s">
        <v>986</v>
      </c>
      <c r="J40" s="27">
        <v>1</v>
      </c>
      <c r="K40" s="27" t="s">
        <v>52</v>
      </c>
      <c r="L40" s="27">
        <v>2022</v>
      </c>
      <c r="M40" s="30">
        <v>44592</v>
      </c>
      <c r="N40" s="30"/>
      <c r="O40" s="27"/>
      <c r="P40" s="27"/>
      <c r="Q40" s="27" t="s">
        <v>63</v>
      </c>
      <c r="R40" s="31">
        <v>78</v>
      </c>
      <c r="S40" s="32">
        <v>119</v>
      </c>
      <c r="T40" s="32"/>
      <c r="U40" s="33"/>
      <c r="V40" s="27" t="s">
        <v>987</v>
      </c>
    </row>
    <row r="41" spans="2:22" x14ac:dyDescent="0.4">
      <c r="B41" s="27" t="s">
        <v>258</v>
      </c>
      <c r="C41" s="27" t="s">
        <v>259</v>
      </c>
      <c r="D41" s="28">
        <v>9783772057311</v>
      </c>
      <c r="E41" s="27" t="s">
        <v>260</v>
      </c>
      <c r="F41" s="27" t="s">
        <v>261</v>
      </c>
      <c r="G41" s="27"/>
      <c r="H41" s="27" t="s">
        <v>262</v>
      </c>
      <c r="I41" s="27"/>
      <c r="J41" s="27">
        <v>1</v>
      </c>
      <c r="K41" s="27" t="s">
        <v>52</v>
      </c>
      <c r="L41" s="27">
        <v>2021</v>
      </c>
      <c r="M41" s="30">
        <v>44221</v>
      </c>
      <c r="N41" s="30"/>
      <c r="O41" s="27" t="s">
        <v>62</v>
      </c>
      <c r="P41" s="27">
        <v>147</v>
      </c>
      <c r="Q41" s="27" t="s">
        <v>63</v>
      </c>
      <c r="R41" s="31">
        <v>58</v>
      </c>
      <c r="S41" s="32">
        <v>0</v>
      </c>
      <c r="T41" s="32" t="s">
        <v>44</v>
      </c>
      <c r="U41" s="33" t="s">
        <v>55</v>
      </c>
      <c r="V41" s="27" t="s">
        <v>263</v>
      </c>
    </row>
    <row r="42" spans="2:22" x14ac:dyDescent="0.4">
      <c r="B42" s="27" t="s">
        <v>1811</v>
      </c>
      <c r="C42" s="27" t="s">
        <v>1812</v>
      </c>
      <c r="D42" s="28">
        <v>9783823394259</v>
      </c>
      <c r="E42" s="27" t="s">
        <v>1813</v>
      </c>
      <c r="F42" s="27" t="s">
        <v>1814</v>
      </c>
      <c r="G42" s="27" t="s">
        <v>1815</v>
      </c>
      <c r="H42" s="27" t="s">
        <v>1816</v>
      </c>
      <c r="I42" s="27"/>
      <c r="J42" s="27">
        <v>1</v>
      </c>
      <c r="K42" s="27" t="s">
        <v>52</v>
      </c>
      <c r="L42" s="27">
        <v>2022</v>
      </c>
      <c r="M42" s="30">
        <v>44641</v>
      </c>
      <c r="N42" s="30"/>
      <c r="O42" s="27" t="s">
        <v>1472</v>
      </c>
      <c r="P42" s="27">
        <v>15</v>
      </c>
      <c r="Q42" s="27" t="s">
        <v>54</v>
      </c>
      <c r="R42" s="31">
        <v>68</v>
      </c>
      <c r="S42" s="32">
        <v>119</v>
      </c>
      <c r="T42" s="32"/>
      <c r="U42" s="33"/>
      <c r="V42" s="27" t="s">
        <v>1817</v>
      </c>
    </row>
    <row r="43" spans="2:22" x14ac:dyDescent="0.4">
      <c r="B43" s="27" t="s">
        <v>996</v>
      </c>
      <c r="C43" s="27" t="s">
        <v>997</v>
      </c>
      <c r="D43" s="28">
        <v>9783772057472</v>
      </c>
      <c r="E43" s="27" t="s">
        <v>998</v>
      </c>
      <c r="F43" s="27" t="s">
        <v>999</v>
      </c>
      <c r="G43" s="27" t="s">
        <v>1000</v>
      </c>
      <c r="H43" s="27" t="s">
        <v>1001</v>
      </c>
      <c r="I43" s="27"/>
      <c r="J43" s="27">
        <v>1</v>
      </c>
      <c r="K43" s="27" t="s">
        <v>52</v>
      </c>
      <c r="L43" s="27">
        <v>2021</v>
      </c>
      <c r="M43" s="30">
        <v>44361</v>
      </c>
      <c r="N43" s="30"/>
      <c r="O43" s="27" t="s">
        <v>1002</v>
      </c>
      <c r="P43" s="27">
        <v>67</v>
      </c>
      <c r="Q43" s="27" t="s">
        <v>63</v>
      </c>
      <c r="R43" s="31">
        <v>78</v>
      </c>
      <c r="S43" s="32">
        <v>119</v>
      </c>
      <c r="T43" s="32" t="s">
        <v>44</v>
      </c>
      <c r="U43" s="33" t="s">
        <v>284</v>
      </c>
      <c r="V43" s="27" t="s">
        <v>1003</v>
      </c>
    </row>
    <row r="44" spans="2:22" x14ac:dyDescent="0.4">
      <c r="B44" s="27" t="s">
        <v>1024</v>
      </c>
      <c r="C44" s="27" t="s">
        <v>1025</v>
      </c>
      <c r="D44" s="28">
        <v>9783772057533</v>
      </c>
      <c r="E44" s="27" t="s">
        <v>1026</v>
      </c>
      <c r="F44" s="27" t="s">
        <v>1027</v>
      </c>
      <c r="G44" s="27" t="s">
        <v>1028</v>
      </c>
      <c r="H44" s="27" t="s">
        <v>1029</v>
      </c>
      <c r="I44" s="27"/>
      <c r="J44" s="27">
        <v>1</v>
      </c>
      <c r="K44" s="27" t="s">
        <v>52</v>
      </c>
      <c r="L44" s="27">
        <v>2021</v>
      </c>
      <c r="M44" s="30">
        <v>44487</v>
      </c>
      <c r="N44" s="30"/>
      <c r="O44" s="27" t="s">
        <v>934</v>
      </c>
      <c r="P44" s="27">
        <v>76</v>
      </c>
      <c r="Q44" s="27" t="s">
        <v>63</v>
      </c>
      <c r="R44" s="31">
        <v>88</v>
      </c>
      <c r="S44" s="32">
        <v>132</v>
      </c>
      <c r="T44" s="32"/>
      <c r="U44" s="33"/>
      <c r="V44" s="27" t="s">
        <v>1030</v>
      </c>
    </row>
    <row r="45" spans="2:22" x14ac:dyDescent="0.4">
      <c r="B45" s="27" t="s">
        <v>1818</v>
      </c>
      <c r="C45" s="27" t="s">
        <v>1819</v>
      </c>
      <c r="D45" s="28">
        <v>9783823394365</v>
      </c>
      <c r="E45" s="27" t="s">
        <v>1820</v>
      </c>
      <c r="F45" s="27" t="s">
        <v>1821</v>
      </c>
      <c r="G45" s="27"/>
      <c r="H45" s="27"/>
      <c r="I45" s="27" t="s">
        <v>1822</v>
      </c>
      <c r="J45" s="27">
        <v>1</v>
      </c>
      <c r="K45" s="27" t="s">
        <v>52</v>
      </c>
      <c r="L45" s="27">
        <v>2020</v>
      </c>
      <c r="M45" s="30">
        <v>44102</v>
      </c>
      <c r="N45" s="30"/>
      <c r="O45" s="27" t="s">
        <v>1823</v>
      </c>
      <c r="P45" s="27">
        <v>57</v>
      </c>
      <c r="Q45" s="27" t="s">
        <v>54</v>
      </c>
      <c r="R45" s="31">
        <v>68</v>
      </c>
      <c r="S45" s="32">
        <v>119</v>
      </c>
      <c r="T45" s="32"/>
      <c r="U45" s="33"/>
      <c r="V45" s="27" t="s">
        <v>1824</v>
      </c>
    </row>
    <row r="46" spans="2:22" x14ac:dyDescent="0.4">
      <c r="B46" s="27" t="s">
        <v>264</v>
      </c>
      <c r="C46" s="27" t="s">
        <v>265</v>
      </c>
      <c r="D46" s="28">
        <v>9783823394952</v>
      </c>
      <c r="E46" s="27" t="s">
        <v>266</v>
      </c>
      <c r="F46" s="27" t="s">
        <v>267</v>
      </c>
      <c r="G46" s="27"/>
      <c r="H46" s="27"/>
      <c r="I46" s="27" t="s">
        <v>268</v>
      </c>
      <c r="J46" s="27">
        <v>1</v>
      </c>
      <c r="K46" s="27" t="s">
        <v>52</v>
      </c>
      <c r="L46" s="27">
        <v>2021</v>
      </c>
      <c r="M46" s="30">
        <v>44347</v>
      </c>
      <c r="N46" s="30"/>
      <c r="O46" s="27" t="s">
        <v>247</v>
      </c>
      <c r="P46" s="27">
        <v>10</v>
      </c>
      <c r="Q46" s="27" t="s">
        <v>54</v>
      </c>
      <c r="R46" s="31">
        <v>39</v>
      </c>
      <c r="S46" s="32">
        <v>119</v>
      </c>
      <c r="T46" s="32"/>
      <c r="U46" s="33"/>
      <c r="V46" s="27" t="s">
        <v>269</v>
      </c>
    </row>
    <row r="47" spans="2:22" x14ac:dyDescent="0.4">
      <c r="B47" s="27" t="s">
        <v>1825</v>
      </c>
      <c r="C47" s="27" t="s">
        <v>1826</v>
      </c>
      <c r="D47" s="28">
        <v>9783772057502</v>
      </c>
      <c r="E47" s="27" t="s">
        <v>1827</v>
      </c>
      <c r="F47" s="27" t="s">
        <v>1828</v>
      </c>
      <c r="G47" s="27"/>
      <c r="H47" s="27"/>
      <c r="I47" s="27" t="s">
        <v>1829</v>
      </c>
      <c r="J47" s="27">
        <v>1</v>
      </c>
      <c r="K47" s="27" t="s">
        <v>52</v>
      </c>
      <c r="L47" s="27">
        <v>2021</v>
      </c>
      <c r="M47" s="30">
        <v>44438</v>
      </c>
      <c r="N47" s="30"/>
      <c r="O47" s="27" t="s">
        <v>1002</v>
      </c>
      <c r="P47" s="27">
        <v>68</v>
      </c>
      <c r="Q47" s="27" t="s">
        <v>63</v>
      </c>
      <c r="R47" s="31">
        <v>39</v>
      </c>
      <c r="S47" s="32">
        <v>0</v>
      </c>
      <c r="T47" s="32" t="s">
        <v>44</v>
      </c>
      <c r="U47" s="33" t="s">
        <v>284</v>
      </c>
      <c r="V47" s="27" t="s">
        <v>1830</v>
      </c>
    </row>
    <row r="48" spans="2:22" x14ac:dyDescent="0.4">
      <c r="B48" s="27" t="s">
        <v>278</v>
      </c>
      <c r="C48" s="27" t="s">
        <v>279</v>
      </c>
      <c r="D48" s="28">
        <v>9783823395027</v>
      </c>
      <c r="E48" s="27" t="s">
        <v>280</v>
      </c>
      <c r="F48" s="27" t="s">
        <v>281</v>
      </c>
      <c r="G48" s="27" t="s">
        <v>281</v>
      </c>
      <c r="H48" s="27"/>
      <c r="I48" s="27" t="s">
        <v>282</v>
      </c>
      <c r="J48" s="27">
        <v>1</v>
      </c>
      <c r="K48" s="27" t="s">
        <v>52</v>
      </c>
      <c r="L48" s="27">
        <v>2021</v>
      </c>
      <c r="M48" s="30">
        <v>44508</v>
      </c>
      <c r="N48" s="30"/>
      <c r="O48" s="27" t="s">
        <v>283</v>
      </c>
      <c r="P48" s="27">
        <v>40</v>
      </c>
      <c r="Q48" s="27" t="s">
        <v>54</v>
      </c>
      <c r="R48" s="31">
        <v>49</v>
      </c>
      <c r="S48" s="32">
        <v>0</v>
      </c>
      <c r="T48" s="32" t="s">
        <v>44</v>
      </c>
      <c r="U48" s="33" t="s">
        <v>284</v>
      </c>
      <c r="V48" s="27" t="s">
        <v>285</v>
      </c>
    </row>
    <row r="50" spans="2:2" x14ac:dyDescent="0.4">
      <c r="B50" s="35" t="s">
        <v>128</v>
      </c>
    </row>
    <row r="51" spans="2:2" x14ac:dyDescent="0.4">
      <c r="B51" s="35" t="s">
        <v>133</v>
      </c>
    </row>
    <row r="52" spans="2:2" x14ac:dyDescent="0.4">
      <c r="B52" s="42" t="s">
        <v>3801</v>
      </c>
    </row>
  </sheetData>
  <hyperlinks>
    <hyperlink ref="B5" location="Übersicht!A1" display="zurück zur Übersicht" xr:uid="{E5357473-8146-472E-8804-5DE22F4AFF85}"/>
  </hyperlinks>
  <pageMargins left="0.7" right="0.7" top="0.78740157499999996" bottom="0.78740157499999996" header="0.3" footer="0.3"/>
  <drawing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A0C43-6F7B-4845-AAFE-5F1D1C59ECF5}">
  <sheetPr>
    <tabColor theme="2" tint="-0.749992370372631"/>
  </sheetPr>
  <dimension ref="A1:V46"/>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3139.9</v>
      </c>
      <c r="H8" s="35"/>
      <c r="I8" s="35"/>
      <c r="J8" s="35"/>
      <c r="K8" s="35"/>
      <c r="L8" s="35"/>
    </row>
    <row r="9" spans="1:22" x14ac:dyDescent="0.4">
      <c r="D9" s="36"/>
      <c r="E9" s="36"/>
      <c r="F9" s="35" t="s">
        <v>131</v>
      </c>
      <c r="G9" s="44">
        <f>SUM(Tabelle35811121522[VK Campuslizenz | Institutional Price])</f>
        <v>3694</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1634</v>
      </c>
      <c r="C13" s="27" t="s">
        <v>1635</v>
      </c>
      <c r="D13" s="28">
        <v>9783823392859</v>
      </c>
      <c r="E13" s="27" t="s">
        <v>1636</v>
      </c>
      <c r="F13" s="27" t="s">
        <v>1637</v>
      </c>
      <c r="G13" s="27" t="s">
        <v>1638</v>
      </c>
      <c r="H13" s="27" t="s">
        <v>1639</v>
      </c>
      <c r="I13" s="27"/>
      <c r="J13" s="27">
        <v>1</v>
      </c>
      <c r="K13" s="27" t="s">
        <v>52</v>
      </c>
      <c r="L13" s="27">
        <v>2020</v>
      </c>
      <c r="M13" s="30">
        <v>44074</v>
      </c>
      <c r="N13" s="30"/>
      <c r="O13" s="27" t="s">
        <v>335</v>
      </c>
      <c r="P13" s="27"/>
      <c r="Q13" s="27" t="s">
        <v>54</v>
      </c>
      <c r="R13" s="31">
        <v>68</v>
      </c>
      <c r="S13" s="32">
        <v>119</v>
      </c>
      <c r="T13" s="32"/>
      <c r="U13" s="33"/>
      <c r="V13" s="27" t="s">
        <v>1640</v>
      </c>
    </row>
    <row r="14" spans="1:22" x14ac:dyDescent="0.4">
      <c r="B14" s="27" t="s">
        <v>286</v>
      </c>
      <c r="C14" s="27" t="s">
        <v>287</v>
      </c>
      <c r="D14" s="28">
        <v>9783772056970</v>
      </c>
      <c r="E14" s="27" t="s">
        <v>288</v>
      </c>
      <c r="F14" s="27" t="s">
        <v>289</v>
      </c>
      <c r="G14" s="27" t="s">
        <v>290</v>
      </c>
      <c r="H14" s="27" t="s">
        <v>291</v>
      </c>
      <c r="I14" s="27"/>
      <c r="J14" s="27">
        <v>1</v>
      </c>
      <c r="K14" s="27" t="s">
        <v>52</v>
      </c>
      <c r="L14" s="27">
        <v>2019</v>
      </c>
      <c r="M14" s="30">
        <v>43780</v>
      </c>
      <c r="N14" s="30"/>
      <c r="O14" s="27"/>
      <c r="P14" s="27"/>
      <c r="Q14" s="27" t="s">
        <v>63</v>
      </c>
      <c r="R14" s="31">
        <v>59</v>
      </c>
      <c r="S14" s="32">
        <v>119</v>
      </c>
      <c r="T14" s="32"/>
      <c r="U14" s="33"/>
      <c r="V14" s="27" t="s">
        <v>292</v>
      </c>
    </row>
    <row r="15" spans="1:22" x14ac:dyDescent="0.4">
      <c r="B15" s="27" t="s">
        <v>293</v>
      </c>
      <c r="C15" s="27" t="s">
        <v>294</v>
      </c>
      <c r="D15" s="28">
        <v>9783823394143</v>
      </c>
      <c r="E15" s="27" t="s">
        <v>295</v>
      </c>
      <c r="F15" s="27" t="s">
        <v>296</v>
      </c>
      <c r="G15" s="27"/>
      <c r="H15" s="27" t="s">
        <v>297</v>
      </c>
      <c r="I15" s="27"/>
      <c r="J15" s="27">
        <v>1</v>
      </c>
      <c r="K15" s="27" t="s">
        <v>52</v>
      </c>
      <c r="L15" s="27">
        <v>2021</v>
      </c>
      <c r="M15" s="30">
        <v>44263</v>
      </c>
      <c r="N15" s="30"/>
      <c r="O15" s="27" t="s">
        <v>298</v>
      </c>
      <c r="P15" s="27">
        <v>39</v>
      </c>
      <c r="Q15" s="27" t="s">
        <v>54</v>
      </c>
      <c r="R15" s="31">
        <v>49</v>
      </c>
      <c r="S15" s="32">
        <v>0</v>
      </c>
      <c r="T15" s="32" t="s">
        <v>44</v>
      </c>
      <c r="U15" s="33" t="s">
        <v>284</v>
      </c>
      <c r="V15" s="27" t="s">
        <v>299</v>
      </c>
    </row>
    <row r="16" spans="1:22" x14ac:dyDescent="0.4">
      <c r="B16" s="27" t="s">
        <v>1051</v>
      </c>
      <c r="C16" s="27" t="s">
        <v>1052</v>
      </c>
      <c r="D16" s="28">
        <v>9783772056154</v>
      </c>
      <c r="E16" s="27" t="s">
        <v>1053</v>
      </c>
      <c r="F16" s="27" t="s">
        <v>1054</v>
      </c>
      <c r="G16" s="27" t="s">
        <v>1055</v>
      </c>
      <c r="H16" s="27" t="s">
        <v>1056</v>
      </c>
      <c r="I16" s="27"/>
      <c r="J16" s="27">
        <v>1</v>
      </c>
      <c r="K16" s="27" t="s">
        <v>52</v>
      </c>
      <c r="L16" s="27">
        <v>2021</v>
      </c>
      <c r="M16" s="30">
        <v>44347</v>
      </c>
      <c r="N16" s="30"/>
      <c r="O16" s="27"/>
      <c r="P16" s="27"/>
      <c r="Q16" s="27" t="s">
        <v>63</v>
      </c>
      <c r="R16" s="31">
        <v>198</v>
      </c>
      <c r="S16" s="32">
        <v>297</v>
      </c>
      <c r="T16" s="32"/>
      <c r="U16" s="33"/>
      <c r="V16" s="27" t="s">
        <v>1057</v>
      </c>
    </row>
    <row r="17" spans="2:22" x14ac:dyDescent="0.4">
      <c r="B17" s="27" t="s">
        <v>1641</v>
      </c>
      <c r="C17" s="27" t="s">
        <v>1642</v>
      </c>
      <c r="D17" s="28">
        <v>9783823393832</v>
      </c>
      <c r="E17" s="27" t="s">
        <v>1643</v>
      </c>
      <c r="F17" s="27" t="s">
        <v>1644</v>
      </c>
      <c r="G17" s="27" t="s">
        <v>1645</v>
      </c>
      <c r="H17" s="27" t="s">
        <v>1646</v>
      </c>
      <c r="I17" s="27"/>
      <c r="J17" s="27">
        <v>1</v>
      </c>
      <c r="K17" s="27" t="s">
        <v>52</v>
      </c>
      <c r="L17" s="27">
        <v>2020</v>
      </c>
      <c r="M17" s="30">
        <v>44088</v>
      </c>
      <c r="N17" s="30"/>
      <c r="O17" s="27"/>
      <c r="P17" s="27">
        <v>35</v>
      </c>
      <c r="Q17" s="27" t="s">
        <v>54</v>
      </c>
      <c r="R17" s="31">
        <v>98</v>
      </c>
      <c r="S17" s="32">
        <v>147</v>
      </c>
      <c r="T17" s="32"/>
      <c r="U17" s="33"/>
      <c r="V17" s="27" t="s">
        <v>1647</v>
      </c>
    </row>
    <row r="18" spans="2:22" x14ac:dyDescent="0.4">
      <c r="B18" s="27" t="s">
        <v>1648</v>
      </c>
      <c r="C18" s="27" t="s">
        <v>1649</v>
      </c>
      <c r="D18" s="28">
        <v>9783823393450</v>
      </c>
      <c r="E18" s="27" t="s">
        <v>1650</v>
      </c>
      <c r="F18" s="27" t="s">
        <v>1651</v>
      </c>
      <c r="G18" s="27" t="s">
        <v>1652</v>
      </c>
      <c r="H18" s="27" t="s">
        <v>1653</v>
      </c>
      <c r="I18" s="27"/>
      <c r="J18" s="27">
        <v>1</v>
      </c>
      <c r="K18" s="27" t="s">
        <v>52</v>
      </c>
      <c r="L18" s="27">
        <v>2021</v>
      </c>
      <c r="M18" s="30">
        <v>44263</v>
      </c>
      <c r="N18" s="30"/>
      <c r="O18" s="27" t="s">
        <v>1274</v>
      </c>
      <c r="P18" s="27">
        <v>56</v>
      </c>
      <c r="Q18" s="27" t="s">
        <v>54</v>
      </c>
      <c r="R18" s="31">
        <v>88</v>
      </c>
      <c r="S18" s="32">
        <v>132</v>
      </c>
      <c r="T18" s="32"/>
      <c r="U18" s="33"/>
      <c r="V18" s="27" t="s">
        <v>1654</v>
      </c>
    </row>
    <row r="19" spans="2:22" x14ac:dyDescent="0.4">
      <c r="B19" s="27" t="s">
        <v>1086</v>
      </c>
      <c r="C19" s="27" t="s">
        <v>1087</v>
      </c>
      <c r="D19" s="28">
        <v>9783823393672</v>
      </c>
      <c r="E19" s="27" t="s">
        <v>1088</v>
      </c>
      <c r="F19" s="27" t="s">
        <v>1089</v>
      </c>
      <c r="G19" s="27" t="s">
        <v>1090</v>
      </c>
      <c r="H19" s="27"/>
      <c r="I19" s="27" t="s">
        <v>1091</v>
      </c>
      <c r="J19" s="27">
        <v>1</v>
      </c>
      <c r="K19" s="27" t="s">
        <v>52</v>
      </c>
      <c r="L19" s="27">
        <v>2020</v>
      </c>
      <c r="M19" s="30">
        <v>44109</v>
      </c>
      <c r="N19" s="30"/>
      <c r="O19" s="27" t="s">
        <v>805</v>
      </c>
      <c r="P19" s="27">
        <v>6</v>
      </c>
      <c r="Q19" s="27" t="s">
        <v>54</v>
      </c>
      <c r="R19" s="31">
        <v>88</v>
      </c>
      <c r="S19" s="32">
        <v>132</v>
      </c>
      <c r="T19" s="32"/>
      <c r="U19" s="33"/>
      <c r="V19" s="27" t="s">
        <v>1092</v>
      </c>
    </row>
    <row r="20" spans="2:22" x14ac:dyDescent="0.4">
      <c r="B20" s="27" t="s">
        <v>1093</v>
      </c>
      <c r="C20" s="27" t="s">
        <v>1094</v>
      </c>
      <c r="D20" s="28">
        <v>9783823393009</v>
      </c>
      <c r="E20" s="27" t="s">
        <v>1095</v>
      </c>
      <c r="F20" s="27" t="s">
        <v>1096</v>
      </c>
      <c r="G20" s="27"/>
      <c r="H20" s="27"/>
      <c r="I20" s="27" t="s">
        <v>804</v>
      </c>
      <c r="J20" s="27">
        <v>1</v>
      </c>
      <c r="K20" s="27" t="s">
        <v>52</v>
      </c>
      <c r="L20" s="27">
        <v>2020</v>
      </c>
      <c r="M20" s="30">
        <v>43962</v>
      </c>
      <c r="N20" s="30"/>
      <c r="O20" s="27" t="s">
        <v>805</v>
      </c>
      <c r="P20" s="27">
        <v>5</v>
      </c>
      <c r="Q20" s="27" t="s">
        <v>54</v>
      </c>
      <c r="R20" s="31">
        <v>78</v>
      </c>
      <c r="S20" s="32">
        <v>119</v>
      </c>
      <c r="T20" s="32"/>
      <c r="U20" s="33"/>
      <c r="V20" s="27" t="s">
        <v>1097</v>
      </c>
    </row>
    <row r="21" spans="2:22" x14ac:dyDescent="0.4">
      <c r="B21" s="27" t="s">
        <v>322</v>
      </c>
      <c r="C21" s="27" t="s">
        <v>323</v>
      </c>
      <c r="D21" s="28">
        <v>9783772057052</v>
      </c>
      <c r="E21" s="27" t="s">
        <v>324</v>
      </c>
      <c r="F21" s="27" t="s">
        <v>325</v>
      </c>
      <c r="G21" s="27"/>
      <c r="H21" s="27"/>
      <c r="I21" s="27" t="s">
        <v>326</v>
      </c>
      <c r="J21" s="27">
        <v>1</v>
      </c>
      <c r="K21" s="27" t="s">
        <v>52</v>
      </c>
      <c r="L21" s="27">
        <v>2020</v>
      </c>
      <c r="M21" s="30">
        <v>44025</v>
      </c>
      <c r="N21" s="30"/>
      <c r="O21" s="27" t="s">
        <v>327</v>
      </c>
      <c r="P21" s="27" t="s">
        <v>328</v>
      </c>
      <c r="Q21" s="27" t="s">
        <v>63</v>
      </c>
      <c r="R21" s="31">
        <v>78</v>
      </c>
      <c r="S21" s="32">
        <v>119</v>
      </c>
      <c r="T21" s="32"/>
      <c r="U21" s="33"/>
      <c r="V21" s="27" t="s">
        <v>329</v>
      </c>
    </row>
    <row r="22" spans="2:22" x14ac:dyDescent="0.4">
      <c r="B22" s="27" t="s">
        <v>1112</v>
      </c>
      <c r="C22" s="27" t="s">
        <v>1113</v>
      </c>
      <c r="D22" s="28">
        <v>9783772057229</v>
      </c>
      <c r="E22" s="27" t="s">
        <v>1114</v>
      </c>
      <c r="F22" s="27" t="s">
        <v>1115</v>
      </c>
      <c r="G22" s="27"/>
      <c r="H22" s="27"/>
      <c r="I22" s="27" t="s">
        <v>905</v>
      </c>
      <c r="J22" s="27">
        <v>1</v>
      </c>
      <c r="K22" s="27" t="s">
        <v>52</v>
      </c>
      <c r="L22" s="27">
        <v>2021</v>
      </c>
      <c r="M22" s="30">
        <v>44508</v>
      </c>
      <c r="N22" s="30"/>
      <c r="O22" s="27" t="s">
        <v>1062</v>
      </c>
      <c r="P22" s="27">
        <v>6</v>
      </c>
      <c r="Q22" s="27" t="s">
        <v>63</v>
      </c>
      <c r="R22" s="31">
        <v>79.900000000000006</v>
      </c>
      <c r="S22" s="32">
        <v>119</v>
      </c>
      <c r="T22" s="32"/>
      <c r="U22" s="33"/>
      <c r="V22" s="27" t="s">
        <v>1116</v>
      </c>
    </row>
    <row r="23" spans="2:22" x14ac:dyDescent="0.4">
      <c r="B23" s="27" t="s">
        <v>330</v>
      </c>
      <c r="C23" s="27" t="s">
        <v>331</v>
      </c>
      <c r="D23" s="28">
        <v>9783823394129</v>
      </c>
      <c r="E23" s="27" t="s">
        <v>332</v>
      </c>
      <c r="F23" s="27" t="s">
        <v>333</v>
      </c>
      <c r="G23" s="27"/>
      <c r="H23" s="27" t="s">
        <v>334</v>
      </c>
      <c r="I23" s="27"/>
      <c r="J23" s="27">
        <v>1</v>
      </c>
      <c r="K23" s="27" t="s">
        <v>52</v>
      </c>
      <c r="L23" s="27">
        <v>2020</v>
      </c>
      <c r="M23" s="30">
        <v>44158</v>
      </c>
      <c r="N23" s="30"/>
      <c r="O23" s="27" t="s">
        <v>335</v>
      </c>
      <c r="P23" s="27">
        <v>7</v>
      </c>
      <c r="Q23" s="27" t="s">
        <v>54</v>
      </c>
      <c r="R23" s="31">
        <v>58</v>
      </c>
      <c r="S23" s="32">
        <v>119</v>
      </c>
      <c r="T23" s="32"/>
      <c r="U23" s="33"/>
      <c r="V23" s="27" t="s">
        <v>336</v>
      </c>
    </row>
    <row r="24" spans="2:22" x14ac:dyDescent="0.4">
      <c r="B24" s="27" t="s">
        <v>337</v>
      </c>
      <c r="C24" s="27" t="s">
        <v>338</v>
      </c>
      <c r="D24" s="28">
        <v>9783823393504</v>
      </c>
      <c r="E24" s="27" t="s">
        <v>339</v>
      </c>
      <c r="F24" s="27" t="s">
        <v>340</v>
      </c>
      <c r="G24" s="27" t="s">
        <v>341</v>
      </c>
      <c r="H24" s="27"/>
      <c r="I24" s="27" t="s">
        <v>342</v>
      </c>
      <c r="J24" s="27">
        <v>1</v>
      </c>
      <c r="K24" s="27" t="s">
        <v>52</v>
      </c>
      <c r="L24" s="27">
        <v>2020</v>
      </c>
      <c r="M24" s="30">
        <v>44102</v>
      </c>
      <c r="N24" s="30"/>
      <c r="O24" s="27" t="s">
        <v>335</v>
      </c>
      <c r="P24" s="27">
        <v>6</v>
      </c>
      <c r="Q24" s="27" t="s">
        <v>54</v>
      </c>
      <c r="R24" s="31">
        <v>78</v>
      </c>
      <c r="S24" s="32">
        <v>119</v>
      </c>
      <c r="T24" s="32"/>
      <c r="U24" s="33"/>
      <c r="V24" s="27" t="s">
        <v>343</v>
      </c>
    </row>
    <row r="25" spans="2:22" x14ac:dyDescent="0.4">
      <c r="B25" s="27" t="s">
        <v>1124</v>
      </c>
      <c r="C25" s="27" t="s">
        <v>1125</v>
      </c>
      <c r="D25" s="28">
        <v>9783772056925</v>
      </c>
      <c r="E25" s="27" t="s">
        <v>1126</v>
      </c>
      <c r="F25" s="27" t="s">
        <v>1127</v>
      </c>
      <c r="G25" s="27" t="s">
        <v>1128</v>
      </c>
      <c r="H25" s="27"/>
      <c r="I25" s="27" t="s">
        <v>1129</v>
      </c>
      <c r="J25" s="27">
        <v>1</v>
      </c>
      <c r="K25" s="27" t="s">
        <v>52</v>
      </c>
      <c r="L25" s="27">
        <v>2023</v>
      </c>
      <c r="M25" s="30"/>
      <c r="N25" s="30">
        <v>45366</v>
      </c>
      <c r="O25" s="27"/>
      <c r="P25" s="27"/>
      <c r="Q25" s="27" t="s">
        <v>63</v>
      </c>
      <c r="R25" s="31">
        <v>88</v>
      </c>
      <c r="S25" s="32">
        <v>132</v>
      </c>
      <c r="T25" s="32"/>
      <c r="U25" s="33"/>
      <c r="V25" s="27" t="s">
        <v>1130</v>
      </c>
    </row>
    <row r="26" spans="2:22" x14ac:dyDescent="0.4">
      <c r="B26" s="27" t="s">
        <v>1131</v>
      </c>
      <c r="C26" s="27" t="s">
        <v>1132</v>
      </c>
      <c r="D26" s="28">
        <v>9783772056932</v>
      </c>
      <c r="E26" s="27" t="s">
        <v>1133</v>
      </c>
      <c r="F26" s="27" t="s">
        <v>1134</v>
      </c>
      <c r="G26" s="27"/>
      <c r="H26" s="27" t="s">
        <v>1135</v>
      </c>
      <c r="I26" s="27"/>
      <c r="J26" s="27">
        <v>1</v>
      </c>
      <c r="K26" s="27" t="s">
        <v>52</v>
      </c>
      <c r="L26" s="27">
        <v>2023</v>
      </c>
      <c r="M26" s="30"/>
      <c r="N26" s="30">
        <v>45366</v>
      </c>
      <c r="O26" s="27"/>
      <c r="P26" s="27"/>
      <c r="Q26" s="27" t="s">
        <v>63</v>
      </c>
      <c r="R26" s="31">
        <v>88</v>
      </c>
      <c r="S26" s="32">
        <v>132</v>
      </c>
      <c r="T26" s="32"/>
      <c r="U26" s="33"/>
      <c r="V26" s="27" t="s">
        <v>1136</v>
      </c>
    </row>
    <row r="27" spans="2:22" x14ac:dyDescent="0.4">
      <c r="B27" s="27" t="s">
        <v>1655</v>
      </c>
      <c r="C27" s="27" t="s">
        <v>1656</v>
      </c>
      <c r="D27" s="28">
        <v>9783823393801</v>
      </c>
      <c r="E27" s="27" t="s">
        <v>1657</v>
      </c>
      <c r="F27" s="27" t="s">
        <v>1658</v>
      </c>
      <c r="G27" s="27" t="s">
        <v>1659</v>
      </c>
      <c r="H27" s="27"/>
      <c r="I27" s="27" t="s">
        <v>1660</v>
      </c>
      <c r="J27" s="27">
        <v>1</v>
      </c>
      <c r="K27" s="27" t="s">
        <v>52</v>
      </c>
      <c r="L27" s="27">
        <v>2020</v>
      </c>
      <c r="M27" s="30">
        <v>43920</v>
      </c>
      <c r="N27" s="30"/>
      <c r="O27" s="27" t="s">
        <v>1661</v>
      </c>
      <c r="P27" s="27">
        <v>221</v>
      </c>
      <c r="Q27" s="27" t="s">
        <v>54</v>
      </c>
      <c r="R27" s="31">
        <v>78</v>
      </c>
      <c r="S27" s="32">
        <v>119</v>
      </c>
      <c r="T27" s="32"/>
      <c r="U27" s="33"/>
      <c r="V27" s="27" t="s">
        <v>1662</v>
      </c>
    </row>
    <row r="28" spans="2:22" x14ac:dyDescent="0.4">
      <c r="B28" s="27" t="s">
        <v>1663</v>
      </c>
      <c r="C28" s="27" t="s">
        <v>1664</v>
      </c>
      <c r="D28" s="28">
        <v>9783823394167</v>
      </c>
      <c r="E28" s="27" t="s">
        <v>1665</v>
      </c>
      <c r="F28" s="27" t="s">
        <v>1666</v>
      </c>
      <c r="G28" s="27" t="s">
        <v>1667</v>
      </c>
      <c r="H28" s="27" t="s">
        <v>1668</v>
      </c>
      <c r="I28" s="27"/>
      <c r="J28" s="27">
        <v>1</v>
      </c>
      <c r="K28" s="27" t="s">
        <v>52</v>
      </c>
      <c r="L28" s="27">
        <v>2020</v>
      </c>
      <c r="M28" s="30">
        <v>44179</v>
      </c>
      <c r="N28" s="30"/>
      <c r="O28" s="27" t="s">
        <v>1669</v>
      </c>
      <c r="P28" s="27"/>
      <c r="Q28" s="27" t="s">
        <v>54</v>
      </c>
      <c r="R28" s="31">
        <v>62</v>
      </c>
      <c r="S28" s="32">
        <v>119</v>
      </c>
      <c r="T28" s="32"/>
      <c r="U28" s="33"/>
      <c r="V28" s="27" t="s">
        <v>1670</v>
      </c>
    </row>
    <row r="29" spans="2:22" x14ac:dyDescent="0.4">
      <c r="B29" s="27" t="s">
        <v>344</v>
      </c>
      <c r="C29" s="27" t="s">
        <v>345</v>
      </c>
      <c r="D29" s="28">
        <v>9783823393436</v>
      </c>
      <c r="E29" s="27" t="s">
        <v>346</v>
      </c>
      <c r="F29" s="27" t="s">
        <v>347</v>
      </c>
      <c r="G29" s="27" t="s">
        <v>348</v>
      </c>
      <c r="H29" s="27"/>
      <c r="I29" s="27" t="s">
        <v>349</v>
      </c>
      <c r="J29" s="27">
        <v>1</v>
      </c>
      <c r="K29" s="27" t="s">
        <v>52</v>
      </c>
      <c r="L29" s="27">
        <v>2021</v>
      </c>
      <c r="M29" s="30">
        <v>44263</v>
      </c>
      <c r="N29" s="30"/>
      <c r="O29" s="27" t="s">
        <v>124</v>
      </c>
      <c r="P29" s="27">
        <v>84</v>
      </c>
      <c r="Q29" s="27" t="s">
        <v>54</v>
      </c>
      <c r="R29" s="31">
        <v>68</v>
      </c>
      <c r="S29" s="32">
        <v>119</v>
      </c>
      <c r="T29" s="32"/>
      <c r="U29" s="33"/>
      <c r="V29" s="27" t="s">
        <v>350</v>
      </c>
    </row>
    <row r="30" spans="2:22" x14ac:dyDescent="0.4">
      <c r="B30" s="27" t="s">
        <v>1157</v>
      </c>
      <c r="C30" s="27" t="s">
        <v>1158</v>
      </c>
      <c r="D30" s="28">
        <v>9783772057120</v>
      </c>
      <c r="E30" s="27" t="s">
        <v>1159</v>
      </c>
      <c r="F30" s="27" t="s">
        <v>1160</v>
      </c>
      <c r="G30" s="27" t="s">
        <v>1161</v>
      </c>
      <c r="H30" s="27"/>
      <c r="I30" s="27" t="s">
        <v>1162</v>
      </c>
      <c r="J30" s="27">
        <v>1</v>
      </c>
      <c r="K30" s="27" t="s">
        <v>52</v>
      </c>
      <c r="L30" s="27">
        <v>2020</v>
      </c>
      <c r="M30" s="30">
        <v>44158</v>
      </c>
      <c r="N30" s="30"/>
      <c r="O30" s="27" t="s">
        <v>862</v>
      </c>
      <c r="P30" s="27">
        <v>3</v>
      </c>
      <c r="Q30" s="27" t="s">
        <v>63</v>
      </c>
      <c r="R30" s="31">
        <v>78</v>
      </c>
      <c r="S30" s="32">
        <v>119</v>
      </c>
      <c r="T30" s="32"/>
      <c r="U30" s="33"/>
      <c r="V30" s="27" t="s">
        <v>1163</v>
      </c>
    </row>
    <row r="31" spans="2:22" x14ac:dyDescent="0.4">
      <c r="B31" s="27" t="s">
        <v>1178</v>
      </c>
      <c r="C31" s="27" t="s">
        <v>1179</v>
      </c>
      <c r="D31" s="28">
        <v>9783772057076</v>
      </c>
      <c r="E31" s="27" t="s">
        <v>1180</v>
      </c>
      <c r="F31" s="27" t="s">
        <v>1181</v>
      </c>
      <c r="G31" s="27" t="s">
        <v>1182</v>
      </c>
      <c r="H31" s="27" t="s">
        <v>1183</v>
      </c>
      <c r="I31" s="27"/>
      <c r="J31" s="27">
        <v>1</v>
      </c>
      <c r="K31" s="27" t="s">
        <v>52</v>
      </c>
      <c r="L31" s="27">
        <v>2020</v>
      </c>
      <c r="M31" s="30">
        <v>44144</v>
      </c>
      <c r="N31" s="30"/>
      <c r="O31" s="27" t="s">
        <v>877</v>
      </c>
      <c r="P31" s="27">
        <v>72</v>
      </c>
      <c r="Q31" s="27" t="s">
        <v>63</v>
      </c>
      <c r="R31" s="31">
        <v>108</v>
      </c>
      <c r="S31" s="32">
        <v>162</v>
      </c>
      <c r="T31" s="32"/>
      <c r="U31" s="33"/>
      <c r="V31" s="27" t="s">
        <v>1184</v>
      </c>
    </row>
    <row r="32" spans="2:22" x14ac:dyDescent="0.4">
      <c r="B32" s="27" t="s">
        <v>351</v>
      </c>
      <c r="C32" s="27" t="s">
        <v>352</v>
      </c>
      <c r="D32" s="28">
        <v>9783772056987</v>
      </c>
      <c r="E32" s="27" t="s">
        <v>353</v>
      </c>
      <c r="F32" s="27" t="s">
        <v>354</v>
      </c>
      <c r="G32" s="27" t="s">
        <v>355</v>
      </c>
      <c r="H32" s="27" t="s">
        <v>356</v>
      </c>
      <c r="I32" s="27" t="s">
        <v>357</v>
      </c>
      <c r="J32" s="27">
        <v>1</v>
      </c>
      <c r="K32" s="27" t="s">
        <v>52</v>
      </c>
      <c r="L32" s="27">
        <v>2020</v>
      </c>
      <c r="M32" s="30">
        <v>43962</v>
      </c>
      <c r="N32" s="30"/>
      <c r="O32" s="27" t="s">
        <v>62</v>
      </c>
      <c r="P32" s="27">
        <v>146</v>
      </c>
      <c r="Q32" s="27" t="s">
        <v>63</v>
      </c>
      <c r="R32" s="31">
        <v>58</v>
      </c>
      <c r="S32" s="32">
        <v>0</v>
      </c>
      <c r="T32" s="32" t="s">
        <v>44</v>
      </c>
      <c r="U32" s="33" t="s">
        <v>55</v>
      </c>
      <c r="V32" s="27" t="s">
        <v>358</v>
      </c>
    </row>
    <row r="33" spans="2:22" x14ac:dyDescent="0.4">
      <c r="B33" s="27" t="s">
        <v>359</v>
      </c>
      <c r="C33" s="27" t="s">
        <v>360</v>
      </c>
      <c r="D33" s="28">
        <v>9783772057007</v>
      </c>
      <c r="E33" s="27" t="s">
        <v>361</v>
      </c>
      <c r="F33" s="27" t="s">
        <v>362</v>
      </c>
      <c r="G33" s="27" t="s">
        <v>363</v>
      </c>
      <c r="H33" s="27" t="s">
        <v>364</v>
      </c>
      <c r="I33" s="27"/>
      <c r="J33" s="27">
        <v>1</v>
      </c>
      <c r="K33" s="27" t="s">
        <v>52</v>
      </c>
      <c r="L33" s="27">
        <v>2019</v>
      </c>
      <c r="M33" s="30">
        <v>43815</v>
      </c>
      <c r="N33" s="30"/>
      <c r="O33" s="27" t="s">
        <v>62</v>
      </c>
      <c r="P33" s="27">
        <v>145</v>
      </c>
      <c r="Q33" s="27" t="s">
        <v>63</v>
      </c>
      <c r="R33" s="31">
        <v>58</v>
      </c>
      <c r="S33" s="32">
        <v>0</v>
      </c>
      <c r="T33" s="32" t="s">
        <v>44</v>
      </c>
      <c r="U33" s="33" t="s">
        <v>55</v>
      </c>
      <c r="V33" s="27" t="s">
        <v>365</v>
      </c>
    </row>
    <row r="34" spans="2:22" x14ac:dyDescent="0.4">
      <c r="B34" s="27" t="s">
        <v>1671</v>
      </c>
      <c r="C34" s="27" t="s">
        <v>1672</v>
      </c>
      <c r="D34" s="28">
        <v>9783772056949</v>
      </c>
      <c r="E34" s="27" t="s">
        <v>1673</v>
      </c>
      <c r="F34" s="27" t="s">
        <v>1674</v>
      </c>
      <c r="G34" s="27" t="s">
        <v>1675</v>
      </c>
      <c r="H34" s="27" t="s">
        <v>1676</v>
      </c>
      <c r="I34" s="27"/>
      <c r="J34" s="27">
        <v>1</v>
      </c>
      <c r="K34" s="27" t="s">
        <v>52</v>
      </c>
      <c r="L34" s="27">
        <v>2020</v>
      </c>
      <c r="M34" s="30">
        <v>43899</v>
      </c>
      <c r="N34" s="30"/>
      <c r="O34" s="27" t="s">
        <v>752</v>
      </c>
      <c r="P34" s="27">
        <v>66</v>
      </c>
      <c r="Q34" s="27" t="s">
        <v>63</v>
      </c>
      <c r="R34" s="31">
        <v>39</v>
      </c>
      <c r="S34" s="32">
        <v>0</v>
      </c>
      <c r="T34" s="32" t="s">
        <v>44</v>
      </c>
      <c r="U34" s="33" t="s">
        <v>284</v>
      </c>
      <c r="V34" s="27" t="s">
        <v>1677</v>
      </c>
    </row>
    <row r="35" spans="2:22" x14ac:dyDescent="0.4">
      <c r="B35" s="27" t="s">
        <v>366</v>
      </c>
      <c r="C35" s="27" t="s">
        <v>367</v>
      </c>
      <c r="D35" s="28">
        <v>9783823393894</v>
      </c>
      <c r="E35" s="27" t="s">
        <v>368</v>
      </c>
      <c r="F35" s="27" t="s">
        <v>369</v>
      </c>
      <c r="G35" s="27"/>
      <c r="H35" s="27" t="s">
        <v>370</v>
      </c>
      <c r="I35" s="27"/>
      <c r="J35" s="27">
        <v>1</v>
      </c>
      <c r="K35" s="27" t="s">
        <v>52</v>
      </c>
      <c r="L35" s="27">
        <v>2020</v>
      </c>
      <c r="M35" s="30">
        <v>44039</v>
      </c>
      <c r="N35" s="30"/>
      <c r="O35" s="27" t="s">
        <v>335</v>
      </c>
      <c r="P35" s="27">
        <v>4</v>
      </c>
      <c r="Q35" s="27" t="s">
        <v>54</v>
      </c>
      <c r="R35" s="31">
        <v>58</v>
      </c>
      <c r="S35" s="32">
        <v>119</v>
      </c>
      <c r="T35" s="32"/>
      <c r="U35" s="33"/>
      <c r="V35" s="27" t="s">
        <v>371</v>
      </c>
    </row>
    <row r="36" spans="2:22" x14ac:dyDescent="0.4">
      <c r="B36" s="27" t="s">
        <v>1205</v>
      </c>
      <c r="C36" s="27" t="s">
        <v>1206</v>
      </c>
      <c r="D36" s="28">
        <v>9783772057212</v>
      </c>
      <c r="E36" s="27" t="s">
        <v>1207</v>
      </c>
      <c r="F36" s="27" t="s">
        <v>1208</v>
      </c>
      <c r="G36" s="27" t="s">
        <v>1209</v>
      </c>
      <c r="H36" s="27" t="s">
        <v>1678</v>
      </c>
      <c r="I36" s="27"/>
      <c r="J36" s="27">
        <v>1</v>
      </c>
      <c r="K36" s="27" t="s">
        <v>52</v>
      </c>
      <c r="L36" s="27">
        <v>2020</v>
      </c>
      <c r="M36" s="30">
        <v>44039</v>
      </c>
      <c r="N36" s="30"/>
      <c r="O36" s="27"/>
      <c r="P36" s="27"/>
      <c r="Q36" s="27" t="s">
        <v>63</v>
      </c>
      <c r="R36" s="31">
        <v>48</v>
      </c>
      <c r="S36" s="32">
        <v>119</v>
      </c>
      <c r="T36" s="32"/>
      <c r="U36" s="33"/>
      <c r="V36" s="27" t="s">
        <v>1211</v>
      </c>
    </row>
    <row r="37" spans="2:22" x14ac:dyDescent="0.4">
      <c r="B37" s="27" t="s">
        <v>1212</v>
      </c>
      <c r="C37" s="27" t="s">
        <v>1213</v>
      </c>
      <c r="D37" s="28">
        <v>9783772056956</v>
      </c>
      <c r="E37" s="27" t="s">
        <v>1214</v>
      </c>
      <c r="F37" s="27" t="s">
        <v>1215</v>
      </c>
      <c r="G37" s="27" t="s">
        <v>1216</v>
      </c>
      <c r="H37" s="27"/>
      <c r="I37" s="27" t="s">
        <v>1217</v>
      </c>
      <c r="J37" s="27">
        <v>1</v>
      </c>
      <c r="K37" s="27" t="s">
        <v>52</v>
      </c>
      <c r="L37" s="27">
        <v>2020</v>
      </c>
      <c r="M37" s="30">
        <v>44158</v>
      </c>
      <c r="N37" s="30"/>
      <c r="O37" s="27"/>
      <c r="P37" s="27"/>
      <c r="Q37" s="27" t="s">
        <v>63</v>
      </c>
      <c r="R37" s="31">
        <v>98</v>
      </c>
      <c r="S37" s="32">
        <v>147</v>
      </c>
      <c r="T37" s="32"/>
      <c r="U37" s="33"/>
      <c r="V37" s="27" t="s">
        <v>1218</v>
      </c>
    </row>
    <row r="38" spans="2:22" x14ac:dyDescent="0.4">
      <c r="B38" s="27" t="s">
        <v>1679</v>
      </c>
      <c r="C38" s="27" t="s">
        <v>1680</v>
      </c>
      <c r="D38" s="28">
        <v>9783823393405</v>
      </c>
      <c r="E38" s="27" t="s">
        <v>1681</v>
      </c>
      <c r="F38" s="27" t="s">
        <v>1682</v>
      </c>
      <c r="G38" s="27" t="s">
        <v>1683</v>
      </c>
      <c r="H38" s="27" t="s">
        <v>1684</v>
      </c>
      <c r="I38" s="27"/>
      <c r="J38" s="27">
        <v>1</v>
      </c>
      <c r="K38" s="27" t="s">
        <v>52</v>
      </c>
      <c r="L38" s="27">
        <v>2020</v>
      </c>
      <c r="M38" s="30">
        <v>43850</v>
      </c>
      <c r="N38" s="30"/>
      <c r="O38" s="27" t="s">
        <v>1394</v>
      </c>
      <c r="P38" s="27">
        <v>14</v>
      </c>
      <c r="Q38" s="27" t="s">
        <v>54</v>
      </c>
      <c r="R38" s="31">
        <v>88</v>
      </c>
      <c r="S38" s="32">
        <v>132</v>
      </c>
      <c r="T38" s="32"/>
      <c r="U38" s="33"/>
      <c r="V38" s="27" t="s">
        <v>1685</v>
      </c>
    </row>
    <row r="39" spans="2:22" x14ac:dyDescent="0.4">
      <c r="B39" s="27" t="s">
        <v>1686</v>
      </c>
      <c r="C39" s="27" t="s">
        <v>1687</v>
      </c>
      <c r="D39" s="28">
        <v>9783823393603</v>
      </c>
      <c r="E39" s="27" t="s">
        <v>1688</v>
      </c>
      <c r="F39" s="27" t="s">
        <v>1689</v>
      </c>
      <c r="G39" s="27" t="s">
        <v>1690</v>
      </c>
      <c r="H39" s="27" t="s">
        <v>1691</v>
      </c>
      <c r="I39" s="27"/>
      <c r="J39" s="27">
        <v>1</v>
      </c>
      <c r="K39" s="27" t="s">
        <v>52</v>
      </c>
      <c r="L39" s="27">
        <v>2019</v>
      </c>
      <c r="M39" s="30">
        <v>43808</v>
      </c>
      <c r="N39" s="30"/>
      <c r="O39" s="27" t="s">
        <v>1394</v>
      </c>
      <c r="P39" s="27">
        <v>13</v>
      </c>
      <c r="Q39" s="27" t="s">
        <v>54</v>
      </c>
      <c r="R39" s="31">
        <v>58</v>
      </c>
      <c r="S39" s="32">
        <v>119</v>
      </c>
      <c r="T39" s="32"/>
      <c r="U39" s="33"/>
      <c r="V39" s="27" t="s">
        <v>1692</v>
      </c>
    </row>
    <row r="40" spans="2:22" x14ac:dyDescent="0.4">
      <c r="B40" s="27" t="s">
        <v>1219</v>
      </c>
      <c r="C40" s="27" t="s">
        <v>1220</v>
      </c>
      <c r="D40" s="28">
        <v>9783823394228</v>
      </c>
      <c r="E40" s="27" t="s">
        <v>1221</v>
      </c>
      <c r="F40" s="27" t="s">
        <v>1222</v>
      </c>
      <c r="G40" s="27" t="s">
        <v>1223</v>
      </c>
      <c r="H40" s="27" t="s">
        <v>1224</v>
      </c>
      <c r="I40" s="27"/>
      <c r="J40" s="27">
        <v>1</v>
      </c>
      <c r="K40" s="27" t="s">
        <v>52</v>
      </c>
      <c r="L40" s="27">
        <v>2021</v>
      </c>
      <c r="M40" s="30">
        <v>44347</v>
      </c>
      <c r="N40" s="30"/>
      <c r="O40" s="27"/>
      <c r="P40" s="27"/>
      <c r="Q40" s="27" t="s">
        <v>54</v>
      </c>
      <c r="R40" s="31">
        <v>49</v>
      </c>
      <c r="S40" s="32">
        <v>349</v>
      </c>
      <c r="T40" s="32"/>
      <c r="U40" s="33"/>
      <c r="V40" s="27" t="s">
        <v>1225</v>
      </c>
    </row>
    <row r="41" spans="2:22" x14ac:dyDescent="0.4">
      <c r="B41" s="27" t="s">
        <v>1693</v>
      </c>
      <c r="C41" s="27" t="s">
        <v>1694</v>
      </c>
      <c r="D41" s="28">
        <v>9783772057045</v>
      </c>
      <c r="E41" s="27" t="s">
        <v>1695</v>
      </c>
      <c r="F41" s="27" t="s">
        <v>1696</v>
      </c>
      <c r="G41" s="27" t="s">
        <v>1697</v>
      </c>
      <c r="H41" s="27" t="s">
        <v>1698</v>
      </c>
      <c r="I41" s="27"/>
      <c r="J41" s="27">
        <v>1</v>
      </c>
      <c r="K41" s="27" t="s">
        <v>52</v>
      </c>
      <c r="L41" s="27">
        <v>2023</v>
      </c>
      <c r="M41" s="30"/>
      <c r="N41" s="30">
        <v>45271</v>
      </c>
      <c r="O41" s="27" t="s">
        <v>877</v>
      </c>
      <c r="P41" s="27">
        <v>73</v>
      </c>
      <c r="Q41" s="27" t="s">
        <v>63</v>
      </c>
      <c r="R41" s="31">
        <v>98</v>
      </c>
      <c r="S41" s="32">
        <v>147</v>
      </c>
      <c r="T41" s="32"/>
      <c r="U41" s="33"/>
      <c r="V41" s="27" t="s">
        <v>1699</v>
      </c>
    </row>
    <row r="42" spans="2:22" x14ac:dyDescent="0.4">
      <c r="B42" s="27" t="s">
        <v>1700</v>
      </c>
      <c r="C42" s="27" t="s">
        <v>1701</v>
      </c>
      <c r="D42" s="28">
        <v>9783823394068</v>
      </c>
      <c r="E42" s="27" t="s">
        <v>1702</v>
      </c>
      <c r="F42" s="27" t="s">
        <v>1703</v>
      </c>
      <c r="G42" s="27"/>
      <c r="H42" s="27" t="s">
        <v>1704</v>
      </c>
      <c r="I42" s="27"/>
      <c r="J42" s="27">
        <v>1</v>
      </c>
      <c r="K42" s="27" t="s">
        <v>52</v>
      </c>
      <c r="L42" s="27">
        <v>2020</v>
      </c>
      <c r="M42" s="30">
        <v>44074</v>
      </c>
      <c r="N42" s="30"/>
      <c r="O42" s="27"/>
      <c r="P42" s="27"/>
      <c r="Q42" s="27" t="s">
        <v>54</v>
      </c>
      <c r="R42" s="31">
        <v>54</v>
      </c>
      <c r="S42" s="32">
        <v>119</v>
      </c>
      <c r="T42" s="32"/>
      <c r="U42" s="33"/>
      <c r="V42" s="27" t="s">
        <v>1705</v>
      </c>
    </row>
    <row r="44" spans="2:22" x14ac:dyDescent="0.4">
      <c r="B44" s="35" t="s">
        <v>128</v>
      </c>
    </row>
    <row r="45" spans="2:22" x14ac:dyDescent="0.4">
      <c r="B45" s="35" t="s">
        <v>133</v>
      </c>
    </row>
    <row r="46" spans="2:22" x14ac:dyDescent="0.4">
      <c r="B46" s="42" t="s">
        <v>3801</v>
      </c>
    </row>
  </sheetData>
  <hyperlinks>
    <hyperlink ref="B5" location="Übersicht!A1" display="zurück zur Übersicht" xr:uid="{1D7321CC-337C-48D4-9225-3DFA7C26D63E}"/>
  </hyperlinks>
  <pageMargins left="0.7" right="0.7" top="0.78740157499999996" bottom="0.78740157499999996" header="0.3" footer="0.3"/>
  <drawing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E697-908B-47A7-9665-41300321E385}">
  <sheetPr>
    <tabColor theme="2" tint="-9.9978637043366805E-2"/>
  </sheetPr>
  <dimension ref="A1:V21"/>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1031.8999999999999</v>
      </c>
      <c r="H8" s="35"/>
      <c r="I8" s="35"/>
      <c r="J8" s="35"/>
      <c r="K8" s="35"/>
      <c r="L8" s="35"/>
    </row>
    <row r="9" spans="1:22" x14ac:dyDescent="0.4">
      <c r="D9" s="36"/>
      <c r="E9" s="36"/>
      <c r="F9" s="35" t="s">
        <v>131</v>
      </c>
      <c r="G9" s="44">
        <f>SUM(Tabelle3581112152225[VK Campuslizenz | Institutional Price])</f>
        <v>1214</v>
      </c>
      <c r="H9" s="35"/>
      <c r="I9" s="35"/>
      <c r="J9" s="35"/>
      <c r="K9" s="35"/>
      <c r="L9" s="35"/>
    </row>
    <row r="10" spans="1:22" x14ac:dyDescent="0.4">
      <c r="C10" s="39"/>
      <c r="D10" s="39"/>
      <c r="E10" s="39"/>
      <c r="F10" s="39"/>
    </row>
    <row r="11" spans="1:22" x14ac:dyDescent="0.4">
      <c r="B11" s="3" t="s">
        <v>26</v>
      </c>
      <c r="C11" s="3" t="s">
        <v>27</v>
      </c>
      <c r="D11" s="3" t="s">
        <v>28</v>
      </c>
      <c r="E11" s="3" t="s">
        <v>29</v>
      </c>
      <c r="F11" s="3" t="s">
        <v>30</v>
      </c>
      <c r="G11" s="3" t="s">
        <v>31</v>
      </c>
      <c r="H11" s="3" t="s">
        <v>32</v>
      </c>
      <c r="I11" s="3" t="s">
        <v>33</v>
      </c>
      <c r="J11" s="3" t="s">
        <v>34</v>
      </c>
      <c r="K11" s="3" t="s">
        <v>35</v>
      </c>
      <c r="L11" s="3" t="s">
        <v>36</v>
      </c>
      <c r="M11" s="3" t="s">
        <v>37</v>
      </c>
      <c r="N11" s="3" t="s">
        <v>38</v>
      </c>
      <c r="O11" s="3" t="s">
        <v>39</v>
      </c>
      <c r="P11" s="3" t="s">
        <v>40</v>
      </c>
      <c r="Q11" s="3" t="s">
        <v>41</v>
      </c>
      <c r="R11" s="3" t="s">
        <v>42</v>
      </c>
      <c r="S11" s="3" t="s">
        <v>43</v>
      </c>
      <c r="T11" s="4" t="s">
        <v>44</v>
      </c>
      <c r="U11" s="5" t="s">
        <v>45</v>
      </c>
      <c r="V11" s="3" t="s">
        <v>46</v>
      </c>
    </row>
    <row r="12" spans="1:22" x14ac:dyDescent="0.4">
      <c r="B12" s="27" t="s">
        <v>1891</v>
      </c>
      <c r="C12" s="27" t="s">
        <v>1892</v>
      </c>
      <c r="D12" s="28">
        <v>9783739881805</v>
      </c>
      <c r="E12" s="29" t="s">
        <v>1893</v>
      </c>
      <c r="F12" s="27" t="s">
        <v>1894</v>
      </c>
      <c r="G12" s="27"/>
      <c r="H12" s="27" t="s">
        <v>1895</v>
      </c>
      <c r="I12" s="27"/>
      <c r="J12" s="27">
        <v>1</v>
      </c>
      <c r="K12" s="27" t="s">
        <v>52</v>
      </c>
      <c r="L12" s="27">
        <v>2022</v>
      </c>
      <c r="M12" s="30">
        <v>44620</v>
      </c>
      <c r="N12" s="30"/>
      <c r="O12" s="27"/>
      <c r="P12" s="27"/>
      <c r="Q12" s="27" t="s">
        <v>190</v>
      </c>
      <c r="R12" s="31">
        <v>24.99</v>
      </c>
      <c r="S12" s="32">
        <v>149</v>
      </c>
      <c r="T12" s="32"/>
      <c r="U12" s="33"/>
      <c r="V12" s="27" t="s">
        <v>1896</v>
      </c>
    </row>
    <row r="13" spans="1:22" x14ac:dyDescent="0.4">
      <c r="B13" s="27" t="s">
        <v>1897</v>
      </c>
      <c r="C13" s="27" t="s">
        <v>1898</v>
      </c>
      <c r="D13" s="28">
        <v>9783739881164</v>
      </c>
      <c r="E13" s="29" t="s">
        <v>1899</v>
      </c>
      <c r="F13" s="27" t="s">
        <v>1900</v>
      </c>
      <c r="G13" s="27" t="s">
        <v>1901</v>
      </c>
      <c r="H13" s="27" t="s">
        <v>1902</v>
      </c>
      <c r="I13" s="27"/>
      <c r="J13" s="27">
        <v>1</v>
      </c>
      <c r="K13" s="27" t="s">
        <v>52</v>
      </c>
      <c r="L13" s="27">
        <v>2022</v>
      </c>
      <c r="M13" s="30">
        <v>44711</v>
      </c>
      <c r="N13" s="30"/>
      <c r="O13" s="27"/>
      <c r="P13" s="27"/>
      <c r="Q13" s="27" t="s">
        <v>190</v>
      </c>
      <c r="R13" s="31">
        <v>24.9</v>
      </c>
      <c r="S13" s="32">
        <v>199</v>
      </c>
      <c r="T13" s="32"/>
      <c r="U13" s="33"/>
      <c r="V13" s="27" t="s">
        <v>1903</v>
      </c>
    </row>
    <row r="14" spans="1:22" x14ac:dyDescent="0.4">
      <c r="B14" s="27" t="s">
        <v>1904</v>
      </c>
      <c r="C14" s="27" t="s">
        <v>1905</v>
      </c>
      <c r="D14" s="28">
        <v>9783816985341</v>
      </c>
      <c r="E14" s="29" t="s">
        <v>1906</v>
      </c>
      <c r="F14" s="27" t="s">
        <v>1907</v>
      </c>
      <c r="G14" s="27" t="s">
        <v>1908</v>
      </c>
      <c r="H14" s="27" t="s">
        <v>1909</v>
      </c>
      <c r="I14" s="27"/>
      <c r="J14" s="27">
        <v>1</v>
      </c>
      <c r="K14" s="27" t="s">
        <v>52</v>
      </c>
      <c r="L14" s="27">
        <v>2023</v>
      </c>
      <c r="M14" s="30">
        <v>45040</v>
      </c>
      <c r="N14" s="16"/>
      <c r="O14" s="27"/>
      <c r="P14" s="27"/>
      <c r="Q14" s="27" t="s">
        <v>1910</v>
      </c>
      <c r="R14" s="31">
        <v>34.9</v>
      </c>
      <c r="S14" s="32">
        <v>119</v>
      </c>
      <c r="T14" s="32"/>
      <c r="U14" s="33"/>
      <c r="V14" s="27" t="s">
        <v>1911</v>
      </c>
    </row>
    <row r="15" spans="1:22" x14ac:dyDescent="0.4">
      <c r="B15" s="27" t="s">
        <v>1912</v>
      </c>
      <c r="C15" s="27" t="s">
        <v>1913</v>
      </c>
      <c r="D15" s="28">
        <v>9783739881898</v>
      </c>
      <c r="E15" s="29" t="s">
        <v>1914</v>
      </c>
      <c r="F15" s="27" t="s">
        <v>1915</v>
      </c>
      <c r="G15" s="27" t="s">
        <v>1916</v>
      </c>
      <c r="H15" s="27" t="s">
        <v>1917</v>
      </c>
      <c r="I15" s="27"/>
      <c r="J15" s="27">
        <v>2</v>
      </c>
      <c r="K15" s="27" t="s">
        <v>1918</v>
      </c>
      <c r="L15" s="27">
        <v>2022</v>
      </c>
      <c r="M15" s="30">
        <v>44676</v>
      </c>
      <c r="N15" s="30"/>
      <c r="O15" s="27" t="s">
        <v>1919</v>
      </c>
      <c r="P15" s="27"/>
      <c r="Q15" s="27" t="s">
        <v>190</v>
      </c>
      <c r="R15" s="31">
        <v>17.989999999999998</v>
      </c>
      <c r="S15" s="32">
        <v>199</v>
      </c>
      <c r="T15" s="32"/>
      <c r="U15" s="33"/>
      <c r="V15" s="27" t="s">
        <v>1920</v>
      </c>
    </row>
    <row r="16" spans="1:22" x14ac:dyDescent="0.4">
      <c r="B16" s="27" t="s">
        <v>1921</v>
      </c>
      <c r="C16" s="27" t="s">
        <v>1922</v>
      </c>
      <c r="D16" s="28">
        <v>9783739881775</v>
      </c>
      <c r="E16" s="29" t="s">
        <v>1923</v>
      </c>
      <c r="F16" s="27" t="s">
        <v>1924</v>
      </c>
      <c r="G16" s="27" t="s">
        <v>1925</v>
      </c>
      <c r="H16" s="27" t="s">
        <v>1926</v>
      </c>
      <c r="I16" s="27"/>
      <c r="J16" s="27">
        <v>1</v>
      </c>
      <c r="K16" s="27" t="s">
        <v>52</v>
      </c>
      <c r="L16" s="27">
        <v>2021</v>
      </c>
      <c r="M16" s="30">
        <v>44466</v>
      </c>
      <c r="N16" s="30"/>
      <c r="O16" s="27"/>
      <c r="P16" s="27"/>
      <c r="Q16" s="27" t="s">
        <v>190</v>
      </c>
      <c r="R16" s="31">
        <v>24.99</v>
      </c>
      <c r="S16" s="32">
        <v>249</v>
      </c>
      <c r="T16" s="32"/>
      <c r="U16" s="33"/>
      <c r="V16" s="27" t="s">
        <v>1927</v>
      </c>
    </row>
    <row r="17" spans="2:22" x14ac:dyDescent="0.4">
      <c r="B17" s="27" t="s">
        <v>1928</v>
      </c>
      <c r="C17" s="27" t="s">
        <v>1929</v>
      </c>
      <c r="D17" s="28">
        <v>9783739881997</v>
      </c>
      <c r="E17" s="29" t="s">
        <v>1930</v>
      </c>
      <c r="F17" s="27" t="s">
        <v>1931</v>
      </c>
      <c r="G17" s="27" t="s">
        <v>1932</v>
      </c>
      <c r="H17" s="27" t="s">
        <v>1933</v>
      </c>
      <c r="I17" s="27"/>
      <c r="J17" s="27">
        <v>2</v>
      </c>
      <c r="K17" s="27" t="s">
        <v>582</v>
      </c>
      <c r="L17" s="27">
        <v>2022</v>
      </c>
      <c r="M17" s="30">
        <v>44641</v>
      </c>
      <c r="N17" s="30"/>
      <c r="O17" s="27" t="s">
        <v>1919</v>
      </c>
      <c r="P17" s="27"/>
      <c r="Q17" s="27" t="s">
        <v>190</v>
      </c>
      <c r="R17" s="31">
        <v>17.989999999999998</v>
      </c>
      <c r="S17" s="32">
        <v>299</v>
      </c>
      <c r="T17" s="32"/>
      <c r="U17" s="33"/>
      <c r="V17" s="27" t="s">
        <v>1934</v>
      </c>
    </row>
    <row r="19" spans="2:22" x14ac:dyDescent="0.4">
      <c r="B19" s="35" t="s">
        <v>128</v>
      </c>
    </row>
    <row r="20" spans="2:22" x14ac:dyDescent="0.4">
      <c r="B20" s="35" t="s">
        <v>133</v>
      </c>
    </row>
    <row r="21" spans="2:22" x14ac:dyDescent="0.4">
      <c r="B21" s="42" t="s">
        <v>3801</v>
      </c>
    </row>
  </sheetData>
  <hyperlinks>
    <hyperlink ref="B5" location="Übersicht!A1" display="zurück zur Übersicht" xr:uid="{C434737B-FFE5-4360-9EA0-769B768353B0}"/>
  </hyperlinks>
  <pageMargins left="0.7" right="0.7" top="0.78740157499999996" bottom="0.78740157499999996" header="0.3" footer="0.3"/>
  <drawing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3B5FD-F146-429D-BB31-4AD1B506AA52}">
  <sheetPr>
    <tabColor theme="2" tint="-0.749992370372631"/>
  </sheetPr>
  <dimension ref="A1:V30"/>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1671.95</v>
      </c>
      <c r="H8" s="35"/>
      <c r="I8" s="35"/>
      <c r="J8" s="35"/>
      <c r="K8" s="35"/>
      <c r="L8" s="35"/>
    </row>
    <row r="9" spans="1:22" x14ac:dyDescent="0.4">
      <c r="D9" s="36"/>
      <c r="E9" s="36"/>
      <c r="F9" s="35" t="s">
        <v>131</v>
      </c>
      <c r="G9" s="44">
        <f>SUM(Tabelle358111215222527[VK Campuslizenz | Institutional Price])</f>
        <v>1967</v>
      </c>
      <c r="H9" s="35"/>
      <c r="I9" s="35"/>
      <c r="J9" s="35"/>
      <c r="K9" s="35"/>
      <c r="L9" s="35"/>
    </row>
    <row r="10" spans="1:22" x14ac:dyDescent="0.4">
      <c r="C10" s="39"/>
      <c r="D10" s="39"/>
      <c r="E10" s="39"/>
      <c r="F10" s="35" t="s">
        <v>169</v>
      </c>
      <c r="G10" s="54" t="s">
        <v>380</v>
      </c>
    </row>
    <row r="11" spans="1:22" x14ac:dyDescent="0.4">
      <c r="C11" s="39"/>
      <c r="D11" s="39"/>
      <c r="E11" s="39"/>
      <c r="F11" s="35"/>
      <c r="G11" s="54"/>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1935</v>
      </c>
      <c r="C13" s="27" t="s">
        <v>1936</v>
      </c>
      <c r="D13" s="28">
        <v>9783739830612</v>
      </c>
      <c r="E13" s="27" t="s">
        <v>1937</v>
      </c>
      <c r="F13" s="27" t="s">
        <v>1938</v>
      </c>
      <c r="G13" s="27"/>
      <c r="H13" s="27" t="s">
        <v>1933</v>
      </c>
      <c r="I13" s="27"/>
      <c r="J13" s="27">
        <v>1</v>
      </c>
      <c r="K13" s="27" t="s">
        <v>52</v>
      </c>
      <c r="L13" s="27">
        <v>2020</v>
      </c>
      <c r="M13" s="30">
        <v>43964</v>
      </c>
      <c r="N13" s="30"/>
      <c r="O13" s="27" t="s">
        <v>1939</v>
      </c>
      <c r="P13" s="27"/>
      <c r="Q13" s="27" t="s">
        <v>1940</v>
      </c>
      <c r="R13" s="31">
        <v>7.99</v>
      </c>
      <c r="S13" s="32">
        <v>119</v>
      </c>
      <c r="T13" s="32"/>
      <c r="U13" s="33"/>
      <c r="V13" s="27" t="s">
        <v>1941</v>
      </c>
    </row>
    <row r="14" spans="1:22" x14ac:dyDescent="0.4">
      <c r="B14" s="27" t="s">
        <v>1942</v>
      </c>
      <c r="C14" s="27" t="s">
        <v>1943</v>
      </c>
      <c r="D14" s="28">
        <v>9783739830636</v>
      </c>
      <c r="E14" s="27" t="s">
        <v>1937</v>
      </c>
      <c r="F14" s="27" t="s">
        <v>1944</v>
      </c>
      <c r="G14" s="27"/>
      <c r="H14" s="27" t="s">
        <v>1933</v>
      </c>
      <c r="I14" s="27"/>
      <c r="J14" s="27">
        <v>1</v>
      </c>
      <c r="K14" s="27" t="s">
        <v>52</v>
      </c>
      <c r="L14" s="27">
        <v>2020</v>
      </c>
      <c r="M14" s="30">
        <v>43964</v>
      </c>
      <c r="N14" s="30"/>
      <c r="O14" s="27" t="s">
        <v>1939</v>
      </c>
      <c r="P14" s="27"/>
      <c r="Q14" s="27" t="s">
        <v>1940</v>
      </c>
      <c r="R14" s="31">
        <v>7.99</v>
      </c>
      <c r="S14" s="32">
        <v>119</v>
      </c>
      <c r="T14" s="32"/>
      <c r="U14" s="33"/>
      <c r="V14" s="27" t="s">
        <v>1945</v>
      </c>
    </row>
    <row r="15" spans="1:22" x14ac:dyDescent="0.4">
      <c r="B15" s="27" t="s">
        <v>1946</v>
      </c>
      <c r="C15" s="27" t="s">
        <v>1947</v>
      </c>
      <c r="D15" s="28">
        <v>9783739830629</v>
      </c>
      <c r="E15" s="27" t="s">
        <v>1937</v>
      </c>
      <c r="F15" s="27" t="s">
        <v>1948</v>
      </c>
      <c r="G15" s="27"/>
      <c r="H15" s="27" t="s">
        <v>1933</v>
      </c>
      <c r="I15" s="27"/>
      <c r="J15" s="27">
        <v>1</v>
      </c>
      <c r="K15" s="27" t="s">
        <v>52</v>
      </c>
      <c r="L15" s="27">
        <v>2020</v>
      </c>
      <c r="M15" s="30">
        <v>43964</v>
      </c>
      <c r="N15" s="30"/>
      <c r="O15" s="27" t="s">
        <v>1939</v>
      </c>
      <c r="P15" s="27"/>
      <c r="Q15" s="27" t="s">
        <v>1940</v>
      </c>
      <c r="R15" s="31">
        <v>7.99</v>
      </c>
      <c r="S15" s="32">
        <v>119</v>
      </c>
      <c r="T15" s="32"/>
      <c r="U15" s="33"/>
      <c r="V15" s="27" t="s">
        <v>1949</v>
      </c>
    </row>
    <row r="16" spans="1:22" x14ac:dyDescent="0.4">
      <c r="B16" s="27" t="s">
        <v>1950</v>
      </c>
      <c r="C16" s="27" t="s">
        <v>1951</v>
      </c>
      <c r="D16" s="28">
        <v>9783816984351</v>
      </c>
      <c r="E16" s="27" t="s">
        <v>1952</v>
      </c>
      <c r="F16" s="27" t="s">
        <v>1953</v>
      </c>
      <c r="G16" s="27" t="s">
        <v>1954</v>
      </c>
      <c r="H16" s="27" t="s">
        <v>1955</v>
      </c>
      <c r="I16" s="27"/>
      <c r="J16" s="27">
        <v>1</v>
      </c>
      <c r="K16" s="27" t="s">
        <v>1956</v>
      </c>
      <c r="L16" s="27">
        <v>2020</v>
      </c>
      <c r="M16" s="30">
        <v>43843</v>
      </c>
      <c r="N16" s="30"/>
      <c r="O16" s="27" t="s">
        <v>1957</v>
      </c>
      <c r="P16" s="27"/>
      <c r="Q16" s="27" t="s">
        <v>1910</v>
      </c>
      <c r="R16" s="31">
        <v>24.8</v>
      </c>
      <c r="S16" s="32">
        <v>180</v>
      </c>
      <c r="T16" s="32"/>
      <c r="U16" s="33"/>
      <c r="V16" s="27" t="s">
        <v>1958</v>
      </c>
    </row>
    <row r="17" spans="2:22" x14ac:dyDescent="0.4">
      <c r="B17" s="27" t="s">
        <v>1959</v>
      </c>
      <c r="C17" s="27" t="s">
        <v>1960</v>
      </c>
      <c r="D17" s="28">
        <v>9783739880037</v>
      </c>
      <c r="E17" s="27" t="s">
        <v>1961</v>
      </c>
      <c r="F17" s="27" t="s">
        <v>1962</v>
      </c>
      <c r="G17" s="27" t="s">
        <v>1963</v>
      </c>
      <c r="H17" s="27" t="s">
        <v>1964</v>
      </c>
      <c r="I17" s="27"/>
      <c r="J17" s="27">
        <v>1</v>
      </c>
      <c r="K17" s="27" t="s">
        <v>52</v>
      </c>
      <c r="L17" s="27">
        <v>2019</v>
      </c>
      <c r="M17" s="30">
        <v>43627</v>
      </c>
      <c r="N17" s="30"/>
      <c r="O17" s="27" t="s">
        <v>1919</v>
      </c>
      <c r="P17" s="27"/>
      <c r="Q17" s="27" t="s">
        <v>1940</v>
      </c>
      <c r="R17" s="31">
        <v>12.99</v>
      </c>
      <c r="S17" s="32">
        <v>119</v>
      </c>
      <c r="T17" s="32"/>
      <c r="U17" s="33"/>
      <c r="V17" s="27" t="s">
        <v>1965</v>
      </c>
    </row>
    <row r="18" spans="2:22" x14ac:dyDescent="0.4">
      <c r="B18" s="27" t="s">
        <v>1966</v>
      </c>
      <c r="C18" s="27" t="s">
        <v>1967</v>
      </c>
      <c r="D18" s="28">
        <v>9783816984474</v>
      </c>
      <c r="E18" s="27" t="s">
        <v>1968</v>
      </c>
      <c r="F18" s="27" t="s">
        <v>1969</v>
      </c>
      <c r="G18" s="27" t="s">
        <v>1970</v>
      </c>
      <c r="H18" s="27" t="s">
        <v>1971</v>
      </c>
      <c r="I18" s="27"/>
      <c r="J18" s="27">
        <v>1</v>
      </c>
      <c r="K18" s="27" t="s">
        <v>52</v>
      </c>
      <c r="L18" s="27">
        <v>2019</v>
      </c>
      <c r="M18" s="30">
        <v>43514</v>
      </c>
      <c r="N18" s="30"/>
      <c r="O18" s="27" t="s">
        <v>1972</v>
      </c>
      <c r="P18" s="27">
        <v>152</v>
      </c>
      <c r="Q18" s="27" t="s">
        <v>1973</v>
      </c>
      <c r="R18" s="31">
        <v>19.8</v>
      </c>
      <c r="S18" s="32">
        <v>119</v>
      </c>
      <c r="T18" s="32"/>
      <c r="U18" s="33"/>
      <c r="V18" s="27" t="s">
        <v>1974</v>
      </c>
    </row>
    <row r="19" spans="2:22" x14ac:dyDescent="0.4">
      <c r="B19" s="27" t="s">
        <v>1975</v>
      </c>
      <c r="C19" s="27" t="s">
        <v>1976</v>
      </c>
      <c r="D19" s="28">
        <v>9783823391135</v>
      </c>
      <c r="E19" s="27" t="s">
        <v>1977</v>
      </c>
      <c r="F19" s="27" t="s">
        <v>1978</v>
      </c>
      <c r="G19" s="27"/>
      <c r="H19" s="27" t="s">
        <v>482</v>
      </c>
      <c r="I19" s="27"/>
      <c r="J19" s="27">
        <v>1</v>
      </c>
      <c r="K19" s="27" t="s">
        <v>52</v>
      </c>
      <c r="L19" s="27">
        <v>2017</v>
      </c>
      <c r="M19" s="30">
        <v>42933</v>
      </c>
      <c r="N19" s="30"/>
      <c r="O19" s="27" t="s">
        <v>313</v>
      </c>
      <c r="P19" s="27"/>
      <c r="Q19" s="27" t="s">
        <v>1979</v>
      </c>
      <c r="R19" s="31">
        <v>9.9</v>
      </c>
      <c r="S19" s="32">
        <v>129</v>
      </c>
      <c r="T19" s="32"/>
      <c r="U19" s="33"/>
      <c r="V19" s="27" t="s">
        <v>1980</v>
      </c>
    </row>
    <row r="20" spans="2:22" x14ac:dyDescent="0.4">
      <c r="B20" s="27" t="s">
        <v>1981</v>
      </c>
      <c r="C20" s="27" t="s">
        <v>1982</v>
      </c>
      <c r="D20" s="28">
        <v>9783739880556</v>
      </c>
      <c r="E20" s="27" t="s">
        <v>1983</v>
      </c>
      <c r="F20" s="27" t="s">
        <v>1984</v>
      </c>
      <c r="G20" s="27" t="s">
        <v>1919</v>
      </c>
      <c r="H20" s="27" t="s">
        <v>1985</v>
      </c>
      <c r="I20" s="27"/>
      <c r="J20" s="27">
        <v>3</v>
      </c>
      <c r="K20" s="27" t="s">
        <v>1365</v>
      </c>
      <c r="L20" s="27">
        <v>2020</v>
      </c>
      <c r="M20" s="30">
        <v>43973</v>
      </c>
      <c r="N20" s="30"/>
      <c r="O20" s="27" t="s">
        <v>1919</v>
      </c>
      <c r="P20" s="27"/>
      <c r="Q20" s="27" t="s">
        <v>1940</v>
      </c>
      <c r="R20" s="31">
        <v>14.99</v>
      </c>
      <c r="S20" s="32">
        <v>119</v>
      </c>
      <c r="T20" s="32"/>
      <c r="U20" s="33"/>
      <c r="V20" s="27" t="s">
        <v>1986</v>
      </c>
    </row>
    <row r="21" spans="2:22" x14ac:dyDescent="0.4">
      <c r="B21" s="27" t="s">
        <v>1987</v>
      </c>
      <c r="C21" s="27" t="s">
        <v>1988</v>
      </c>
      <c r="D21" s="28">
        <v>9783739880471</v>
      </c>
      <c r="E21" s="27" t="s">
        <v>1989</v>
      </c>
      <c r="F21" s="27" t="s">
        <v>1990</v>
      </c>
      <c r="G21" s="27" t="s">
        <v>1991</v>
      </c>
      <c r="H21" s="27" t="s">
        <v>1992</v>
      </c>
      <c r="I21" s="27"/>
      <c r="J21" s="27">
        <v>2</v>
      </c>
      <c r="K21" s="27" t="s">
        <v>1993</v>
      </c>
      <c r="L21" s="27">
        <v>2020</v>
      </c>
      <c r="M21" s="30">
        <v>44025</v>
      </c>
      <c r="N21" s="30"/>
      <c r="O21" s="27"/>
      <c r="P21" s="27"/>
      <c r="Q21" s="27" t="s">
        <v>190</v>
      </c>
      <c r="R21" s="31">
        <v>24.99</v>
      </c>
      <c r="S21" s="32">
        <v>149</v>
      </c>
      <c r="T21" s="32"/>
      <c r="U21" s="33"/>
      <c r="V21" s="27" t="s">
        <v>1994</v>
      </c>
    </row>
    <row r="22" spans="2:22" x14ac:dyDescent="0.4">
      <c r="B22" s="27" t="s">
        <v>1995</v>
      </c>
      <c r="C22" s="27" t="s">
        <v>1996</v>
      </c>
      <c r="D22" s="28">
        <v>9783816984504</v>
      </c>
      <c r="E22" s="27" t="s">
        <v>1997</v>
      </c>
      <c r="F22" s="27" t="s">
        <v>1998</v>
      </c>
      <c r="G22" s="27" t="s">
        <v>1999</v>
      </c>
      <c r="H22" s="27" t="s">
        <v>2000</v>
      </c>
      <c r="I22" s="27"/>
      <c r="J22" s="27">
        <v>12</v>
      </c>
      <c r="K22" s="27" t="s">
        <v>256</v>
      </c>
      <c r="L22" s="27">
        <v>2019</v>
      </c>
      <c r="M22" s="30">
        <v>43570</v>
      </c>
      <c r="N22" s="30"/>
      <c r="O22" s="27" t="s">
        <v>1957</v>
      </c>
      <c r="P22" s="27">
        <v>5</v>
      </c>
      <c r="Q22" s="27" t="s">
        <v>1973</v>
      </c>
      <c r="R22" s="31">
        <v>16.8</v>
      </c>
      <c r="S22" s="32">
        <v>119</v>
      </c>
      <c r="T22" s="32"/>
      <c r="U22" s="33"/>
      <c r="V22" s="27" t="s">
        <v>2001</v>
      </c>
    </row>
    <row r="23" spans="2:22" x14ac:dyDescent="0.4">
      <c r="B23" s="27" t="s">
        <v>2002</v>
      </c>
      <c r="C23" s="27" t="s">
        <v>2003</v>
      </c>
      <c r="D23" s="28">
        <v>9783739880235</v>
      </c>
      <c r="E23" s="27" t="s">
        <v>2004</v>
      </c>
      <c r="F23" s="27" t="s">
        <v>2005</v>
      </c>
      <c r="G23" s="27" t="s">
        <v>2006</v>
      </c>
      <c r="H23" s="27" t="s">
        <v>2007</v>
      </c>
      <c r="I23" s="27"/>
      <c r="J23" s="27">
        <v>1</v>
      </c>
      <c r="K23" s="27" t="s">
        <v>52</v>
      </c>
      <c r="L23" s="27">
        <v>2020</v>
      </c>
      <c r="M23" s="30">
        <v>44004</v>
      </c>
      <c r="N23" s="30"/>
      <c r="O23" s="27"/>
      <c r="P23" s="27"/>
      <c r="Q23" s="27" t="s">
        <v>190</v>
      </c>
      <c r="R23" s="31">
        <v>24.99</v>
      </c>
      <c r="S23" s="32">
        <v>149</v>
      </c>
      <c r="T23" s="32"/>
      <c r="U23" s="33"/>
      <c r="V23" s="27" t="s">
        <v>2008</v>
      </c>
    </row>
    <row r="24" spans="2:22" x14ac:dyDescent="0.4">
      <c r="B24" s="27" t="s">
        <v>2009</v>
      </c>
      <c r="C24" s="27" t="s">
        <v>2010</v>
      </c>
      <c r="D24" s="28">
        <v>9783823393313</v>
      </c>
      <c r="E24" s="27" t="s">
        <v>2011</v>
      </c>
      <c r="F24" s="27" t="s">
        <v>2012</v>
      </c>
      <c r="G24" s="27"/>
      <c r="H24" s="27" t="s">
        <v>2013</v>
      </c>
      <c r="I24" s="27"/>
      <c r="J24" s="27">
        <v>1</v>
      </c>
      <c r="K24" s="27" t="s">
        <v>52</v>
      </c>
      <c r="L24" s="27">
        <v>2019</v>
      </c>
      <c r="M24" s="30">
        <v>43794</v>
      </c>
      <c r="N24" s="30"/>
      <c r="O24" s="27" t="s">
        <v>313</v>
      </c>
      <c r="P24" s="27"/>
      <c r="Q24" s="27" t="s">
        <v>1979</v>
      </c>
      <c r="R24" s="31">
        <v>12.99</v>
      </c>
      <c r="S24" s="32">
        <v>129</v>
      </c>
      <c r="T24" s="32"/>
      <c r="U24" s="33"/>
      <c r="V24" s="27" t="s">
        <v>2014</v>
      </c>
    </row>
    <row r="25" spans="2:22" x14ac:dyDescent="0.4">
      <c r="B25" s="27" t="s">
        <v>2015</v>
      </c>
      <c r="C25" s="27" t="s">
        <v>2016</v>
      </c>
      <c r="D25" s="28">
        <v>9783739880488</v>
      </c>
      <c r="E25" s="27" t="s">
        <v>2017</v>
      </c>
      <c r="F25" s="27" t="s">
        <v>2018</v>
      </c>
      <c r="G25" s="27" t="s">
        <v>2019</v>
      </c>
      <c r="H25" s="27" t="s">
        <v>2020</v>
      </c>
      <c r="I25" s="27"/>
      <c r="J25" s="27">
        <v>2</v>
      </c>
      <c r="K25" s="27" t="s">
        <v>1993</v>
      </c>
      <c r="L25" s="27">
        <v>2021</v>
      </c>
      <c r="M25" s="30">
        <v>44389</v>
      </c>
      <c r="N25" s="30"/>
      <c r="O25" s="27"/>
      <c r="P25" s="27"/>
      <c r="Q25" s="27"/>
      <c r="R25" s="31">
        <v>34.99</v>
      </c>
      <c r="S25" s="32">
        <v>249</v>
      </c>
      <c r="T25" s="32"/>
      <c r="U25" s="33"/>
      <c r="V25" s="27" t="s">
        <v>2021</v>
      </c>
    </row>
    <row r="26" spans="2:22" x14ac:dyDescent="0.4">
      <c r="B26" s="27" t="s">
        <v>2022</v>
      </c>
      <c r="C26" s="27" t="s">
        <v>2023</v>
      </c>
      <c r="D26" s="28">
        <v>9783816984887</v>
      </c>
      <c r="E26" s="27" t="s">
        <v>2024</v>
      </c>
      <c r="F26" s="27" t="s">
        <v>2025</v>
      </c>
      <c r="G26" s="27" t="s">
        <v>2026</v>
      </c>
      <c r="H26" s="27" t="s">
        <v>2027</v>
      </c>
      <c r="I26" s="27"/>
      <c r="J26" s="27">
        <v>3</v>
      </c>
      <c r="K26" s="27" t="s">
        <v>2028</v>
      </c>
      <c r="L26" s="27">
        <v>2020</v>
      </c>
      <c r="M26" s="30">
        <v>44004</v>
      </c>
      <c r="N26" s="30"/>
      <c r="O26" s="27" t="s">
        <v>2029</v>
      </c>
      <c r="P26" s="27">
        <v>13</v>
      </c>
      <c r="Q26" s="27" t="s">
        <v>1910</v>
      </c>
      <c r="R26" s="31">
        <v>29.8</v>
      </c>
      <c r="S26" s="32">
        <v>149</v>
      </c>
      <c r="T26" s="32"/>
      <c r="U26" s="33"/>
      <c r="V26" s="27" t="s">
        <v>2030</v>
      </c>
    </row>
    <row r="28" spans="2:22" x14ac:dyDescent="0.4">
      <c r="B28" s="35" t="s">
        <v>128</v>
      </c>
    </row>
    <row r="29" spans="2:22" x14ac:dyDescent="0.4">
      <c r="B29" s="35" t="s">
        <v>133</v>
      </c>
    </row>
    <row r="30" spans="2:22" x14ac:dyDescent="0.4">
      <c r="B30" s="42" t="s">
        <v>3801</v>
      </c>
    </row>
  </sheetData>
  <hyperlinks>
    <hyperlink ref="B5" location="Übersicht!A1" display="zurück zur Übersicht" xr:uid="{24490949-F56F-4EFF-B4D3-A0BF2C9579E7}"/>
  </hyperlinks>
  <pageMargins left="0.7" right="0.7" top="0.78740157499999996" bottom="0.78740157499999996"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E4FE5-A7F7-4EB2-9B05-B5DD9C732000}">
  <sheetPr>
    <tabColor theme="2" tint="-9.9978637043366805E-2"/>
  </sheetPr>
  <dimension ref="A1:V27"/>
  <sheetViews>
    <sheetView showGridLines="0" workbookViewId="0">
      <selection activeCell="A4" sqref="A4"/>
    </sheetView>
  </sheetViews>
  <sheetFormatPr baseColWidth="10" defaultRowHeight="14.6" x14ac:dyDescent="0.4"/>
  <cols>
    <col min="1" max="1" width="10.921875" customWidth="1"/>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1684.7</v>
      </c>
      <c r="H8" s="35"/>
      <c r="I8" s="35"/>
      <c r="J8" s="35"/>
      <c r="K8" s="35"/>
      <c r="L8" s="35"/>
    </row>
    <row r="9" spans="1:22" x14ac:dyDescent="0.4">
      <c r="D9" s="36"/>
      <c r="E9" s="36"/>
      <c r="F9" s="35" t="s">
        <v>131</v>
      </c>
      <c r="G9" s="44">
        <f>SUM(Tabelle3[VK Campuslizenz | Institutional Price])</f>
        <v>1982</v>
      </c>
      <c r="H9" s="35"/>
      <c r="I9" s="35"/>
      <c r="J9" s="35"/>
      <c r="K9" s="35"/>
      <c r="L9" s="35"/>
    </row>
    <row r="10" spans="1:22" x14ac:dyDescent="0.4">
      <c r="D10" s="36"/>
      <c r="E10" s="36"/>
      <c r="F10" s="35"/>
      <c r="G10" s="44"/>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6" t="s">
        <v>47</v>
      </c>
      <c r="C13" s="6" t="s">
        <v>48</v>
      </c>
      <c r="D13" s="7">
        <v>9783823395430</v>
      </c>
      <c r="E13" s="8" t="s">
        <v>49</v>
      </c>
      <c r="F13" s="6" t="s">
        <v>50</v>
      </c>
      <c r="G13" s="6"/>
      <c r="H13" s="6" t="s">
        <v>51</v>
      </c>
      <c r="I13" s="6"/>
      <c r="J13" s="6">
        <v>1</v>
      </c>
      <c r="K13" s="6" t="s">
        <v>52</v>
      </c>
      <c r="L13" s="6">
        <v>2022</v>
      </c>
      <c r="M13" s="9">
        <v>44697</v>
      </c>
      <c r="N13" s="9"/>
      <c r="O13" s="6" t="s">
        <v>53</v>
      </c>
      <c r="P13" s="6">
        <v>9</v>
      </c>
      <c r="Q13" s="6" t="s">
        <v>54</v>
      </c>
      <c r="R13" s="10">
        <v>58</v>
      </c>
      <c r="S13" s="10">
        <v>0</v>
      </c>
      <c r="T13" s="11" t="s">
        <v>44</v>
      </c>
      <c r="U13" s="12" t="s">
        <v>55</v>
      </c>
      <c r="V13" s="6" t="s">
        <v>56</v>
      </c>
    </row>
    <row r="14" spans="1:22" x14ac:dyDescent="0.4">
      <c r="B14" s="13" t="s">
        <v>57</v>
      </c>
      <c r="C14" s="13" t="s">
        <v>58</v>
      </c>
      <c r="D14" s="14">
        <v>9783772057632</v>
      </c>
      <c r="E14" s="15" t="s">
        <v>59</v>
      </c>
      <c r="F14" s="13" t="s">
        <v>60</v>
      </c>
      <c r="G14" s="13"/>
      <c r="H14" s="13" t="s">
        <v>61</v>
      </c>
      <c r="I14" s="13"/>
      <c r="J14" s="13">
        <v>1</v>
      </c>
      <c r="K14" s="13" t="s">
        <v>52</v>
      </c>
      <c r="L14" s="13">
        <v>2022</v>
      </c>
      <c r="M14" s="16">
        <v>44592</v>
      </c>
      <c r="N14" s="16"/>
      <c r="O14" s="13" t="s">
        <v>62</v>
      </c>
      <c r="P14" s="13">
        <v>149</v>
      </c>
      <c r="Q14" s="13" t="s">
        <v>63</v>
      </c>
      <c r="R14" s="17">
        <v>58</v>
      </c>
      <c r="S14" s="17">
        <v>0</v>
      </c>
      <c r="T14" s="18" t="s">
        <v>44</v>
      </c>
      <c r="U14" s="19" t="s">
        <v>55</v>
      </c>
      <c r="V14" s="13" t="s">
        <v>64</v>
      </c>
    </row>
    <row r="15" spans="1:22" x14ac:dyDescent="0.4">
      <c r="B15" s="6" t="s">
        <v>65</v>
      </c>
      <c r="C15" s="6" t="s">
        <v>66</v>
      </c>
      <c r="D15" s="7">
        <v>9783823395331</v>
      </c>
      <c r="E15" s="8" t="s">
        <v>67</v>
      </c>
      <c r="F15" s="6" t="s">
        <v>68</v>
      </c>
      <c r="G15" s="6" t="s">
        <v>69</v>
      </c>
      <c r="H15" s="6" t="s">
        <v>70</v>
      </c>
      <c r="I15" s="6"/>
      <c r="J15" s="6">
        <v>1</v>
      </c>
      <c r="K15" s="6" t="s">
        <v>52</v>
      </c>
      <c r="L15" s="6">
        <v>2022</v>
      </c>
      <c r="M15" s="9">
        <v>44879</v>
      </c>
      <c r="N15" s="9"/>
      <c r="O15" s="6" t="s">
        <v>71</v>
      </c>
      <c r="P15" s="6"/>
      <c r="Q15" s="6" t="s">
        <v>54</v>
      </c>
      <c r="R15" s="10">
        <v>26.99</v>
      </c>
      <c r="S15" s="10">
        <v>349</v>
      </c>
      <c r="T15" s="11"/>
      <c r="U15" s="12"/>
      <c r="V15" s="6" t="s">
        <v>72</v>
      </c>
    </row>
    <row r="16" spans="1:22" x14ac:dyDescent="0.4">
      <c r="B16" s="13" t="s">
        <v>73</v>
      </c>
      <c r="C16" s="13" t="s">
        <v>74</v>
      </c>
      <c r="D16" s="14">
        <v>9783893086641</v>
      </c>
      <c r="E16" s="15" t="s">
        <v>75</v>
      </c>
      <c r="F16" s="13" t="s">
        <v>76</v>
      </c>
      <c r="G16" s="13"/>
      <c r="H16" s="13" t="s">
        <v>77</v>
      </c>
      <c r="I16" s="13"/>
      <c r="J16" s="13">
        <v>1</v>
      </c>
      <c r="K16" s="13" t="s">
        <v>52</v>
      </c>
      <c r="L16" s="13">
        <v>2021</v>
      </c>
      <c r="M16" s="16">
        <v>44550</v>
      </c>
      <c r="N16" s="16"/>
      <c r="O16" s="13" t="s">
        <v>78</v>
      </c>
      <c r="P16" s="13"/>
      <c r="Q16" s="13" t="s">
        <v>79</v>
      </c>
      <c r="R16" s="17">
        <v>14.99</v>
      </c>
      <c r="S16" s="17">
        <v>199</v>
      </c>
      <c r="T16" s="18"/>
      <c r="U16" s="19"/>
      <c r="V16" s="13" t="s">
        <v>80</v>
      </c>
    </row>
    <row r="17" spans="2:22" x14ac:dyDescent="0.4">
      <c r="B17" s="6" t="s">
        <v>81</v>
      </c>
      <c r="C17" s="6" t="s">
        <v>82</v>
      </c>
      <c r="D17" s="7">
        <v>9783823395676</v>
      </c>
      <c r="E17" s="8" t="s">
        <v>83</v>
      </c>
      <c r="F17" s="6" t="s">
        <v>84</v>
      </c>
      <c r="G17" s="6" t="s">
        <v>85</v>
      </c>
      <c r="H17" s="6" t="s">
        <v>86</v>
      </c>
      <c r="I17" s="6"/>
      <c r="J17" s="6">
        <v>1</v>
      </c>
      <c r="K17" s="6" t="s">
        <v>52</v>
      </c>
      <c r="L17" s="6">
        <v>2022</v>
      </c>
      <c r="M17" s="9">
        <v>44795</v>
      </c>
      <c r="N17" s="9"/>
      <c r="O17" s="6" t="s">
        <v>87</v>
      </c>
      <c r="P17" s="6"/>
      <c r="Q17" s="6" t="s">
        <v>54</v>
      </c>
      <c r="R17" s="10">
        <v>84</v>
      </c>
      <c r="S17" s="10">
        <v>119</v>
      </c>
      <c r="T17" s="11"/>
      <c r="U17" s="12"/>
      <c r="V17" s="6" t="s">
        <v>88</v>
      </c>
    </row>
    <row r="18" spans="2:22" x14ac:dyDescent="0.4">
      <c r="B18" s="13" t="s">
        <v>89</v>
      </c>
      <c r="C18" s="13" t="s">
        <v>90</v>
      </c>
      <c r="D18" s="14">
        <v>9783823395195</v>
      </c>
      <c r="E18" s="15" t="s">
        <v>91</v>
      </c>
      <c r="F18" s="13" t="s">
        <v>92</v>
      </c>
      <c r="G18" s="13" t="s">
        <v>93</v>
      </c>
      <c r="H18" s="13" t="s">
        <v>94</v>
      </c>
      <c r="I18" s="13"/>
      <c r="J18" s="13">
        <v>1</v>
      </c>
      <c r="K18" s="13" t="s">
        <v>52</v>
      </c>
      <c r="L18" s="13">
        <v>2021</v>
      </c>
      <c r="M18" s="16">
        <v>44543</v>
      </c>
      <c r="N18" s="16"/>
      <c r="O18" s="13" t="s">
        <v>95</v>
      </c>
      <c r="P18" s="13">
        <v>11</v>
      </c>
      <c r="Q18" s="13" t="s">
        <v>54</v>
      </c>
      <c r="R18" s="17">
        <v>68</v>
      </c>
      <c r="S18" s="17">
        <v>199</v>
      </c>
      <c r="T18" s="18"/>
      <c r="U18" s="19"/>
      <c r="V18" s="13" t="s">
        <v>96</v>
      </c>
    </row>
    <row r="19" spans="2:22" x14ac:dyDescent="0.4">
      <c r="B19" s="6" t="s">
        <v>97</v>
      </c>
      <c r="C19" s="6" t="s">
        <v>98</v>
      </c>
      <c r="D19" s="7">
        <v>9783823395478</v>
      </c>
      <c r="E19" s="8" t="s">
        <v>99</v>
      </c>
      <c r="F19" s="6" t="s">
        <v>100</v>
      </c>
      <c r="G19" s="6" t="s">
        <v>101</v>
      </c>
      <c r="H19" s="6" t="s">
        <v>102</v>
      </c>
      <c r="I19" s="6"/>
      <c r="J19" s="6">
        <v>1</v>
      </c>
      <c r="K19" s="6" t="s">
        <v>52</v>
      </c>
      <c r="L19" s="6">
        <v>2022</v>
      </c>
      <c r="M19" s="9">
        <v>44676</v>
      </c>
      <c r="N19" s="9"/>
      <c r="O19" s="6" t="s">
        <v>95</v>
      </c>
      <c r="P19" s="6">
        <v>12</v>
      </c>
      <c r="Q19" s="6" t="s">
        <v>54</v>
      </c>
      <c r="R19" s="10">
        <v>84</v>
      </c>
      <c r="S19" s="10">
        <v>149</v>
      </c>
      <c r="T19" s="11"/>
      <c r="U19" s="12"/>
      <c r="V19" s="6" t="s">
        <v>103</v>
      </c>
    </row>
    <row r="20" spans="2:22" x14ac:dyDescent="0.4">
      <c r="B20" s="13" t="s">
        <v>104</v>
      </c>
      <c r="C20" s="13" t="s">
        <v>105</v>
      </c>
      <c r="D20" s="14">
        <v>9783823394747</v>
      </c>
      <c r="E20" s="15" t="s">
        <v>106</v>
      </c>
      <c r="F20" s="13" t="s">
        <v>107</v>
      </c>
      <c r="G20" s="13"/>
      <c r="H20" s="13"/>
      <c r="I20" s="13" t="s">
        <v>108</v>
      </c>
      <c r="J20" s="13">
        <v>1</v>
      </c>
      <c r="K20" s="13" t="s">
        <v>52</v>
      </c>
      <c r="L20" s="13">
        <v>2022</v>
      </c>
      <c r="M20" s="16">
        <v>44893</v>
      </c>
      <c r="N20" s="16"/>
      <c r="O20" s="13" t="s">
        <v>71</v>
      </c>
      <c r="P20" s="13"/>
      <c r="Q20" s="13" t="s">
        <v>54</v>
      </c>
      <c r="R20" s="17">
        <v>26.99</v>
      </c>
      <c r="S20" s="17">
        <v>349</v>
      </c>
      <c r="T20" s="18"/>
      <c r="U20" s="19"/>
      <c r="V20" s="13" t="s">
        <v>109</v>
      </c>
    </row>
    <row r="21" spans="2:22" x14ac:dyDescent="0.4">
      <c r="B21" s="6" t="s">
        <v>110</v>
      </c>
      <c r="C21" s="6" t="s">
        <v>111</v>
      </c>
      <c r="D21" s="7">
        <v>9783823393931</v>
      </c>
      <c r="E21" s="8" t="s">
        <v>112</v>
      </c>
      <c r="F21" s="6" t="s">
        <v>113</v>
      </c>
      <c r="G21" s="6"/>
      <c r="H21" s="6" t="s">
        <v>114</v>
      </c>
      <c r="I21" s="6"/>
      <c r="J21" s="6">
        <v>2</v>
      </c>
      <c r="K21" s="6" t="s">
        <v>115</v>
      </c>
      <c r="L21" s="6">
        <v>2022</v>
      </c>
      <c r="M21" s="9">
        <v>44753</v>
      </c>
      <c r="N21" s="9"/>
      <c r="O21" s="6" t="s">
        <v>116</v>
      </c>
      <c r="P21" s="6"/>
      <c r="Q21" s="6" t="s">
        <v>54</v>
      </c>
      <c r="R21" s="10">
        <v>27.99</v>
      </c>
      <c r="S21" s="10">
        <v>499</v>
      </c>
      <c r="T21" s="11"/>
      <c r="U21" s="12"/>
      <c r="V21" s="6" t="s">
        <v>117</v>
      </c>
    </row>
    <row r="22" spans="2:22" x14ac:dyDescent="0.4">
      <c r="B22" s="20" t="s">
        <v>118</v>
      </c>
      <c r="C22" s="20" t="s">
        <v>119</v>
      </c>
      <c r="D22" s="21">
        <v>9783823395737</v>
      </c>
      <c r="E22" s="22" t="s">
        <v>120</v>
      </c>
      <c r="F22" s="20" t="s">
        <v>121</v>
      </c>
      <c r="G22" s="20" t="s">
        <v>122</v>
      </c>
      <c r="H22" s="20"/>
      <c r="I22" s="20" t="s">
        <v>123</v>
      </c>
      <c r="J22" s="20">
        <v>1</v>
      </c>
      <c r="K22" s="20" t="s">
        <v>52</v>
      </c>
      <c r="L22" s="20">
        <v>2023</v>
      </c>
      <c r="M22" s="23">
        <v>44942</v>
      </c>
      <c r="N22" s="23"/>
      <c r="O22" s="20" t="s">
        <v>124</v>
      </c>
      <c r="P22" s="20">
        <v>86</v>
      </c>
      <c r="Q22" s="20" t="s">
        <v>54</v>
      </c>
      <c r="R22" s="24">
        <v>68</v>
      </c>
      <c r="S22" s="24">
        <v>119</v>
      </c>
      <c r="T22" s="25"/>
      <c r="U22" s="26"/>
      <c r="V22" s="20" t="s">
        <v>125</v>
      </c>
    </row>
    <row r="25" spans="2:22" x14ac:dyDescent="0.4">
      <c r="B25" s="35" t="s">
        <v>128</v>
      </c>
    </row>
    <row r="26" spans="2:22" x14ac:dyDescent="0.4">
      <c r="B26" s="35" t="s">
        <v>133</v>
      </c>
    </row>
    <row r="27" spans="2:22" x14ac:dyDescent="0.4">
      <c r="B27" s="42" t="s">
        <v>3801</v>
      </c>
    </row>
  </sheetData>
  <hyperlinks>
    <hyperlink ref="B5" location="Übersicht!A1" display="zurück zur Übersicht" xr:uid="{61B5B35E-B1F2-44B6-B6BE-5CEC167B3C95}"/>
  </hyperlinks>
  <pageMargins left="0.7" right="0.7" top="0.78740157499999996" bottom="0.78740157499999996" header="0.3" footer="0.3"/>
  <pageSetup paperSize="9" orientation="portrait" verticalDpi="0" r:id="rId1"/>
  <drawing r:id="rId2"/>
  <tableParts count="1">
    <tablePart r:id="rId3"/>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59061-C097-4437-80FB-791057161556}">
  <dimension ref="A1:V43"/>
  <sheetViews>
    <sheetView showGridLines="0" workbookViewId="0">
      <selection activeCell="A4" sqref="A4"/>
    </sheetView>
  </sheetViews>
  <sheetFormatPr baseColWidth="10" defaultRowHeight="14.6" x14ac:dyDescent="0.4"/>
  <cols>
    <col min="2" max="2" width="16.460937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843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6"/>
      <c r="E7" s="36"/>
      <c r="F7" s="40" t="s">
        <v>132</v>
      </c>
      <c r="G7" s="54" t="s">
        <v>127</v>
      </c>
      <c r="H7" s="35"/>
      <c r="I7" s="35"/>
      <c r="J7" s="35"/>
      <c r="K7" s="35"/>
      <c r="L7" s="35"/>
    </row>
    <row r="8" spans="1:22" x14ac:dyDescent="0.4">
      <c r="D8" s="36"/>
      <c r="E8" s="36"/>
      <c r="F8" s="41" t="s">
        <v>129</v>
      </c>
      <c r="G8" s="43">
        <f>SUM(S:S)*0.85</f>
        <v>4127.5999999999995</v>
      </c>
      <c r="H8" s="35"/>
      <c r="I8" s="35"/>
      <c r="J8" s="35"/>
      <c r="K8" s="35"/>
      <c r="L8" s="35"/>
    </row>
    <row r="9" spans="1:22" x14ac:dyDescent="0.4">
      <c r="D9" s="36"/>
      <c r="E9" s="36"/>
      <c r="F9" s="35" t="s">
        <v>131</v>
      </c>
      <c r="G9" s="44">
        <f>SUM(Tabelle3613[VK Campuslizenz | Institutional Price])</f>
        <v>4856</v>
      </c>
      <c r="H9" s="35"/>
      <c r="I9" s="35"/>
      <c r="J9" s="35"/>
      <c r="K9" s="35"/>
      <c r="L9" s="35"/>
    </row>
    <row r="10" spans="1:22" x14ac:dyDescent="0.4">
      <c r="D10" s="36"/>
      <c r="E10" s="36"/>
      <c r="F10" s="35" t="s">
        <v>169</v>
      </c>
      <c r="G10" s="54" t="s">
        <v>380</v>
      </c>
      <c r="H10" s="35"/>
      <c r="I10" s="35"/>
      <c r="J10" s="35"/>
      <c r="K10" s="35"/>
      <c r="L10" s="35"/>
    </row>
    <row r="11" spans="1:22" x14ac:dyDescent="0.4">
      <c r="D11" s="36"/>
      <c r="E11" s="36"/>
      <c r="F11" s="35" t="s">
        <v>3403</v>
      </c>
      <c r="G11" s="54" t="s">
        <v>3404</v>
      </c>
      <c r="H11" s="35"/>
      <c r="I11" s="35"/>
      <c r="J11" s="35"/>
      <c r="K11" s="35"/>
      <c r="L11" s="35"/>
    </row>
    <row r="12" spans="1:22" x14ac:dyDescent="0.4">
      <c r="C12" s="39"/>
      <c r="D12" s="39"/>
      <c r="E12" s="39"/>
      <c r="F12" s="39"/>
    </row>
    <row r="13" spans="1:22" x14ac:dyDescent="0.4">
      <c r="B13" s="3" t="s">
        <v>26</v>
      </c>
      <c r="C13" s="3" t="s">
        <v>27</v>
      </c>
      <c r="D13" s="3" t="s">
        <v>28</v>
      </c>
      <c r="E13" s="3" t="s">
        <v>29</v>
      </c>
      <c r="F13" s="3" t="s">
        <v>30</v>
      </c>
      <c r="G13" s="3" t="s">
        <v>31</v>
      </c>
      <c r="H13" s="3" t="s">
        <v>32</v>
      </c>
      <c r="I13" s="3" t="s">
        <v>33</v>
      </c>
      <c r="J13" s="3" t="s">
        <v>34</v>
      </c>
      <c r="K13" s="3" t="s">
        <v>35</v>
      </c>
      <c r="L13" s="3" t="s">
        <v>36</v>
      </c>
      <c r="M13" s="3" t="s">
        <v>37</v>
      </c>
      <c r="N13" s="3" t="s">
        <v>38</v>
      </c>
      <c r="O13" s="3" t="s">
        <v>39</v>
      </c>
      <c r="P13" s="3" t="s">
        <v>40</v>
      </c>
      <c r="Q13" s="3" t="s">
        <v>41</v>
      </c>
      <c r="R13" s="3" t="s">
        <v>42</v>
      </c>
      <c r="S13" s="3" t="s">
        <v>43</v>
      </c>
      <c r="T13" s="4" t="s">
        <v>44</v>
      </c>
      <c r="U13" s="5" t="s">
        <v>45</v>
      </c>
      <c r="V13" s="3" t="s">
        <v>46</v>
      </c>
    </row>
    <row r="14" spans="1:22" x14ac:dyDescent="0.4">
      <c r="B14" s="27" t="s">
        <v>3470</v>
      </c>
      <c r="C14" s="27" t="s">
        <v>3471</v>
      </c>
      <c r="D14" s="27" t="s">
        <v>3472</v>
      </c>
      <c r="E14" s="27" t="s">
        <v>3473</v>
      </c>
      <c r="F14" s="27" t="s">
        <v>3474</v>
      </c>
      <c r="G14" s="27" t="s">
        <v>3018</v>
      </c>
      <c r="H14" s="27" t="s">
        <v>3475</v>
      </c>
      <c r="I14" s="27" t="s">
        <v>3018</v>
      </c>
      <c r="J14" s="27"/>
      <c r="K14" s="27" t="s">
        <v>52</v>
      </c>
      <c r="L14" s="27">
        <v>2023</v>
      </c>
      <c r="M14" s="30"/>
      <c r="N14" s="75">
        <v>45173</v>
      </c>
      <c r="O14" s="77" t="s">
        <v>3476</v>
      </c>
      <c r="P14" s="77" t="s">
        <v>3477</v>
      </c>
      <c r="Q14" s="27" t="s">
        <v>54</v>
      </c>
      <c r="R14" s="31">
        <v>58</v>
      </c>
      <c r="S14" s="31">
        <v>139</v>
      </c>
      <c r="T14" s="27" t="s">
        <v>3018</v>
      </c>
      <c r="U14" s="27" t="s">
        <v>3018</v>
      </c>
      <c r="V14" s="27" t="s">
        <v>3478</v>
      </c>
    </row>
    <row r="15" spans="1:22" x14ac:dyDescent="0.4">
      <c r="B15" s="27" t="s">
        <v>3405</v>
      </c>
      <c r="C15" s="27" t="s">
        <v>3406</v>
      </c>
      <c r="D15" s="27" t="s">
        <v>3407</v>
      </c>
      <c r="E15" s="27" t="s">
        <v>3408</v>
      </c>
      <c r="F15" s="27" t="s">
        <v>3409</v>
      </c>
      <c r="G15" s="27" t="s">
        <v>3410</v>
      </c>
      <c r="H15" s="27" t="s">
        <v>3411</v>
      </c>
      <c r="I15" s="27" t="s">
        <v>3018</v>
      </c>
      <c r="J15" s="27">
        <v>1</v>
      </c>
      <c r="K15" s="27" t="s">
        <v>52</v>
      </c>
      <c r="L15" s="27">
        <v>2023</v>
      </c>
      <c r="M15" s="30">
        <v>45040</v>
      </c>
      <c r="N15" s="16"/>
      <c r="O15" s="13" t="s">
        <v>604</v>
      </c>
      <c r="P15" s="13" t="s">
        <v>3021</v>
      </c>
      <c r="Q15" s="27" t="s">
        <v>54</v>
      </c>
      <c r="R15" s="31">
        <v>78</v>
      </c>
      <c r="S15" s="31">
        <v>139</v>
      </c>
      <c r="T15" s="27" t="s">
        <v>3018</v>
      </c>
      <c r="U15" s="27" t="s">
        <v>3018</v>
      </c>
      <c r="V15" s="27" t="s">
        <v>3412</v>
      </c>
    </row>
    <row r="16" spans="1:22" x14ac:dyDescent="0.4">
      <c r="B16" s="27" t="s">
        <v>3479</v>
      </c>
      <c r="C16" s="27" t="s">
        <v>3480</v>
      </c>
      <c r="D16" s="27" t="s">
        <v>3481</v>
      </c>
      <c r="E16" s="27" t="s">
        <v>3482</v>
      </c>
      <c r="F16" s="27" t="s">
        <v>3483</v>
      </c>
      <c r="G16" s="27" t="s">
        <v>3484</v>
      </c>
      <c r="H16" s="27" t="s">
        <v>3018</v>
      </c>
      <c r="I16" s="27" t="s">
        <v>3485</v>
      </c>
      <c r="J16" s="27"/>
      <c r="K16" s="27" t="s">
        <v>52</v>
      </c>
      <c r="L16" s="27">
        <v>2023</v>
      </c>
      <c r="M16" s="30"/>
      <c r="N16" s="16">
        <v>45215</v>
      </c>
      <c r="O16" s="13" t="s">
        <v>3450</v>
      </c>
      <c r="P16" s="13" t="s">
        <v>3327</v>
      </c>
      <c r="Q16" s="27" t="s">
        <v>54</v>
      </c>
      <c r="R16" s="31">
        <v>78</v>
      </c>
      <c r="S16" s="31">
        <v>139</v>
      </c>
      <c r="T16" s="27" t="s">
        <v>44</v>
      </c>
      <c r="U16" s="27" t="s">
        <v>550</v>
      </c>
      <c r="V16" s="27" t="s">
        <v>3486</v>
      </c>
    </row>
    <row r="17" spans="2:22" x14ac:dyDescent="0.4">
      <c r="B17" s="27" t="s">
        <v>3487</v>
      </c>
      <c r="C17" s="27" t="s">
        <v>3488</v>
      </c>
      <c r="D17" s="27" t="s">
        <v>3489</v>
      </c>
      <c r="E17" s="27" t="s">
        <v>3490</v>
      </c>
      <c r="F17" s="27" t="s">
        <v>3491</v>
      </c>
      <c r="G17" s="27" t="s">
        <v>3492</v>
      </c>
      <c r="H17" s="27" t="s">
        <v>3493</v>
      </c>
      <c r="I17" s="27" t="s">
        <v>3018</v>
      </c>
      <c r="J17" s="27">
        <v>1</v>
      </c>
      <c r="K17" s="27" t="s">
        <v>52</v>
      </c>
      <c r="L17" s="27">
        <v>2023</v>
      </c>
      <c r="M17" s="30"/>
      <c r="N17" s="16">
        <v>45166</v>
      </c>
      <c r="O17" s="13" t="s">
        <v>3494</v>
      </c>
      <c r="P17" s="13" t="s">
        <v>3495</v>
      </c>
      <c r="Q17" s="27" t="s">
        <v>54</v>
      </c>
      <c r="R17" s="31">
        <v>98</v>
      </c>
      <c r="S17" s="31">
        <v>149</v>
      </c>
      <c r="T17" s="27" t="s">
        <v>3018</v>
      </c>
      <c r="U17" s="27" t="s">
        <v>3018</v>
      </c>
      <c r="V17" s="27" t="s">
        <v>3496</v>
      </c>
    </row>
    <row r="18" spans="2:22" x14ac:dyDescent="0.4">
      <c r="B18" s="27" t="s">
        <v>3413</v>
      </c>
      <c r="C18" s="27" t="s">
        <v>3414</v>
      </c>
      <c r="D18" s="27" t="s">
        <v>3415</v>
      </c>
      <c r="E18" s="27" t="s">
        <v>3416</v>
      </c>
      <c r="F18" s="27" t="s">
        <v>3417</v>
      </c>
      <c r="G18" s="27" t="s">
        <v>3018</v>
      </c>
      <c r="H18" s="27" t="s">
        <v>3418</v>
      </c>
      <c r="I18" s="27" t="s">
        <v>3018</v>
      </c>
      <c r="J18" s="27">
        <v>1</v>
      </c>
      <c r="K18" s="27" t="s">
        <v>52</v>
      </c>
      <c r="L18" s="27">
        <v>2023</v>
      </c>
      <c r="M18" s="30"/>
      <c r="N18" s="16">
        <v>45243</v>
      </c>
      <c r="O18" s="13" t="s">
        <v>1516</v>
      </c>
      <c r="P18" s="13" t="s">
        <v>3419</v>
      </c>
      <c r="Q18" s="27" t="s">
        <v>54</v>
      </c>
      <c r="R18" s="31">
        <v>59.9</v>
      </c>
      <c r="S18" s="31">
        <v>139</v>
      </c>
      <c r="T18" s="27" t="s">
        <v>3018</v>
      </c>
      <c r="U18" s="27" t="s">
        <v>3018</v>
      </c>
      <c r="V18" s="27" t="s">
        <v>3420</v>
      </c>
    </row>
    <row r="19" spans="2:22" x14ac:dyDescent="0.4">
      <c r="B19" s="27" t="s">
        <v>3155</v>
      </c>
      <c r="C19" s="27" t="s">
        <v>3156</v>
      </c>
      <c r="D19" s="27" t="s">
        <v>3157</v>
      </c>
      <c r="E19" s="27" t="s">
        <v>3158</v>
      </c>
      <c r="F19" s="27" t="s">
        <v>3159</v>
      </c>
      <c r="G19" s="27" t="s">
        <v>3160</v>
      </c>
      <c r="H19" s="27" t="s">
        <v>3161</v>
      </c>
      <c r="I19" s="27" t="s">
        <v>3018</v>
      </c>
      <c r="J19" s="27">
        <v>1</v>
      </c>
      <c r="K19" s="27" t="s">
        <v>52</v>
      </c>
      <c r="L19" s="27">
        <v>2023</v>
      </c>
      <c r="M19" s="30">
        <v>45096</v>
      </c>
      <c r="N19" s="16"/>
      <c r="O19" s="13" t="s">
        <v>53</v>
      </c>
      <c r="P19" s="13" t="s">
        <v>3090</v>
      </c>
      <c r="Q19" s="27" t="s">
        <v>54</v>
      </c>
      <c r="R19" s="31">
        <v>118</v>
      </c>
      <c r="S19" s="31">
        <v>295</v>
      </c>
      <c r="T19" s="27" t="s">
        <v>3018</v>
      </c>
      <c r="U19" s="27" t="s">
        <v>3018</v>
      </c>
      <c r="V19" s="27" t="s">
        <v>3162</v>
      </c>
    </row>
    <row r="20" spans="2:22" x14ac:dyDescent="0.4">
      <c r="B20" s="27" t="s">
        <v>3032</v>
      </c>
      <c r="C20" s="27" t="s">
        <v>3033</v>
      </c>
      <c r="D20" s="27" t="s">
        <v>3034</v>
      </c>
      <c r="E20" s="27" t="s">
        <v>3035</v>
      </c>
      <c r="F20" s="27" t="s">
        <v>3036</v>
      </c>
      <c r="G20" s="27" t="s">
        <v>3018</v>
      </c>
      <c r="H20" s="27" t="s">
        <v>3018</v>
      </c>
      <c r="I20" s="27" t="s">
        <v>3037</v>
      </c>
      <c r="J20" s="27">
        <v>1</v>
      </c>
      <c r="K20" s="27" t="s">
        <v>52</v>
      </c>
      <c r="L20" s="27">
        <v>2022</v>
      </c>
      <c r="M20" s="30">
        <v>44893</v>
      </c>
      <c r="N20" s="16"/>
      <c r="O20" s="13" t="s">
        <v>87</v>
      </c>
      <c r="P20" s="13" t="s">
        <v>3018</v>
      </c>
      <c r="Q20" s="27" t="s">
        <v>54</v>
      </c>
      <c r="R20" s="31">
        <v>54</v>
      </c>
      <c r="S20" s="31">
        <v>119</v>
      </c>
      <c r="T20" s="27" t="s">
        <v>3018</v>
      </c>
      <c r="U20" s="27" t="s">
        <v>3018</v>
      </c>
      <c r="V20" s="27" t="s">
        <v>3038</v>
      </c>
    </row>
    <row r="21" spans="2:22" x14ac:dyDescent="0.4">
      <c r="B21" s="27" t="s">
        <v>3376</v>
      </c>
      <c r="C21" s="27" t="s">
        <v>3377</v>
      </c>
      <c r="D21" s="27" t="s">
        <v>3378</v>
      </c>
      <c r="E21" s="27" t="s">
        <v>3379</v>
      </c>
      <c r="F21" s="27" t="s">
        <v>3380</v>
      </c>
      <c r="G21" s="27" t="s">
        <v>3381</v>
      </c>
      <c r="H21" s="27" t="s">
        <v>3382</v>
      </c>
      <c r="I21" s="27" t="s">
        <v>3018</v>
      </c>
      <c r="J21" s="27">
        <v>4</v>
      </c>
      <c r="K21" s="27" t="s">
        <v>3383</v>
      </c>
      <c r="L21" s="27">
        <v>2023</v>
      </c>
      <c r="M21" s="30"/>
      <c r="N21" s="16">
        <v>45173</v>
      </c>
      <c r="O21" s="13" t="s">
        <v>176</v>
      </c>
      <c r="P21" s="13" t="s">
        <v>3018</v>
      </c>
      <c r="Q21" s="27" t="s">
        <v>54</v>
      </c>
      <c r="R21" s="31">
        <v>24.9</v>
      </c>
      <c r="S21" s="31">
        <v>399</v>
      </c>
      <c r="T21" s="27" t="s">
        <v>3018</v>
      </c>
      <c r="U21" s="27" t="s">
        <v>3018</v>
      </c>
      <c r="V21" s="27" t="s">
        <v>3384</v>
      </c>
    </row>
    <row r="22" spans="2:22" x14ac:dyDescent="0.4">
      <c r="B22" s="27" t="s">
        <v>3163</v>
      </c>
      <c r="C22" s="27" t="s">
        <v>3164</v>
      </c>
      <c r="D22" s="27" t="s">
        <v>3165</v>
      </c>
      <c r="E22" s="27" t="s">
        <v>3166</v>
      </c>
      <c r="F22" s="27" t="s">
        <v>3167</v>
      </c>
      <c r="G22" s="27" t="s">
        <v>3168</v>
      </c>
      <c r="H22" s="27" t="s">
        <v>3018</v>
      </c>
      <c r="I22" s="27" t="s">
        <v>3169</v>
      </c>
      <c r="J22" s="27">
        <v>1</v>
      </c>
      <c r="K22" s="27" t="s">
        <v>52</v>
      </c>
      <c r="L22" s="27">
        <v>2022</v>
      </c>
      <c r="M22" s="30">
        <v>44893</v>
      </c>
      <c r="N22" s="16"/>
      <c r="O22" s="13" t="s">
        <v>604</v>
      </c>
      <c r="P22" s="13" t="s">
        <v>3170</v>
      </c>
      <c r="Q22" s="27" t="s">
        <v>54</v>
      </c>
      <c r="R22" s="31">
        <v>78</v>
      </c>
      <c r="S22" s="31">
        <v>119</v>
      </c>
      <c r="T22" s="27" t="s">
        <v>3018</v>
      </c>
      <c r="U22" s="27" t="s">
        <v>3018</v>
      </c>
      <c r="V22" s="27" t="s">
        <v>3171</v>
      </c>
    </row>
    <row r="23" spans="2:22" x14ac:dyDescent="0.4">
      <c r="B23" s="27" t="s">
        <v>3172</v>
      </c>
      <c r="C23" s="27" t="s">
        <v>3173</v>
      </c>
      <c r="D23" s="27" t="s">
        <v>3174</v>
      </c>
      <c r="E23" s="27" t="s">
        <v>3175</v>
      </c>
      <c r="F23" s="27" t="s">
        <v>3176</v>
      </c>
      <c r="G23" s="27" t="s">
        <v>3177</v>
      </c>
      <c r="H23" s="27" t="s">
        <v>3178</v>
      </c>
      <c r="I23" s="27" t="s">
        <v>3018</v>
      </c>
      <c r="J23" s="27">
        <v>1</v>
      </c>
      <c r="K23" s="27" t="s">
        <v>52</v>
      </c>
      <c r="L23" s="27">
        <v>2023</v>
      </c>
      <c r="M23" s="30">
        <v>45096</v>
      </c>
      <c r="N23" s="16"/>
      <c r="O23" s="13" t="s">
        <v>604</v>
      </c>
      <c r="P23" s="13" t="s">
        <v>3179</v>
      </c>
      <c r="Q23" s="27" t="s">
        <v>54</v>
      </c>
      <c r="R23" s="31">
        <v>78</v>
      </c>
      <c r="S23" s="31">
        <v>234</v>
      </c>
      <c r="T23" s="27" t="s">
        <v>44</v>
      </c>
      <c r="U23" s="27" t="s">
        <v>410</v>
      </c>
      <c r="V23" s="27" t="s">
        <v>3180</v>
      </c>
    </row>
    <row r="24" spans="2:22" x14ac:dyDescent="0.4">
      <c r="B24" s="27" t="s">
        <v>3181</v>
      </c>
      <c r="C24" s="27" t="s">
        <v>3182</v>
      </c>
      <c r="D24" s="27" t="s">
        <v>3183</v>
      </c>
      <c r="E24" s="27" t="s">
        <v>3184</v>
      </c>
      <c r="F24" s="27" t="s">
        <v>3185</v>
      </c>
      <c r="G24" s="27" t="s">
        <v>3186</v>
      </c>
      <c r="H24" s="27" t="s">
        <v>3187</v>
      </c>
      <c r="I24" s="27" t="s">
        <v>3018</v>
      </c>
      <c r="J24" s="27">
        <v>1</v>
      </c>
      <c r="K24" s="27" t="s">
        <v>52</v>
      </c>
      <c r="L24" s="27">
        <v>2023</v>
      </c>
      <c r="M24" s="16">
        <v>45061</v>
      </c>
      <c r="N24" s="16"/>
      <c r="O24" s="13" t="s">
        <v>87</v>
      </c>
      <c r="P24" s="13" t="s">
        <v>3018</v>
      </c>
      <c r="Q24" s="27" t="s">
        <v>54</v>
      </c>
      <c r="R24" s="31">
        <v>68</v>
      </c>
      <c r="S24" s="31">
        <v>204</v>
      </c>
      <c r="T24" s="27" t="s">
        <v>3018</v>
      </c>
      <c r="U24" s="27"/>
      <c r="V24" s="27" t="s">
        <v>3188</v>
      </c>
    </row>
    <row r="25" spans="2:22" x14ac:dyDescent="0.4">
      <c r="B25" s="27" t="s">
        <v>3504</v>
      </c>
      <c r="C25" s="27" t="s">
        <v>3505</v>
      </c>
      <c r="D25" s="27" t="s">
        <v>3506</v>
      </c>
      <c r="E25" s="27" t="s">
        <v>3507</v>
      </c>
      <c r="F25" s="27" t="s">
        <v>3508</v>
      </c>
      <c r="G25" s="27" t="s">
        <v>3509</v>
      </c>
      <c r="H25" s="27" t="s">
        <v>3510</v>
      </c>
      <c r="I25" s="27" t="s">
        <v>3511</v>
      </c>
      <c r="J25" s="27">
        <v>1</v>
      </c>
      <c r="K25" s="27" t="s">
        <v>52</v>
      </c>
      <c r="L25" s="27">
        <v>2023</v>
      </c>
      <c r="M25" s="30"/>
      <c r="N25" s="16">
        <v>45124</v>
      </c>
      <c r="O25" s="13" t="s">
        <v>1661</v>
      </c>
      <c r="P25" s="13" t="s">
        <v>3512</v>
      </c>
      <c r="Q25" s="27" t="s">
        <v>54</v>
      </c>
      <c r="R25" s="31">
        <v>88</v>
      </c>
      <c r="S25" s="31">
        <v>139</v>
      </c>
      <c r="T25" s="27" t="s">
        <v>3018</v>
      </c>
      <c r="U25" s="27" t="s">
        <v>3018</v>
      </c>
      <c r="V25" s="27" t="s">
        <v>3513</v>
      </c>
    </row>
    <row r="26" spans="2:22" x14ac:dyDescent="0.4">
      <c r="B26" s="27" t="s">
        <v>3189</v>
      </c>
      <c r="C26" s="27" t="s">
        <v>3190</v>
      </c>
      <c r="D26" s="27" t="s">
        <v>3191</v>
      </c>
      <c r="E26" s="27" t="s">
        <v>3192</v>
      </c>
      <c r="F26" s="27" t="s">
        <v>3193</v>
      </c>
      <c r="G26" s="27" t="s">
        <v>3018</v>
      </c>
      <c r="H26" s="27" t="s">
        <v>3018</v>
      </c>
      <c r="I26" s="27" t="s">
        <v>482</v>
      </c>
      <c r="J26" s="27">
        <v>1</v>
      </c>
      <c r="K26" s="27" t="s">
        <v>52</v>
      </c>
      <c r="L26" s="27">
        <v>2024</v>
      </c>
      <c r="M26" s="30"/>
      <c r="N26" s="16">
        <v>45411</v>
      </c>
      <c r="O26" s="13" t="s">
        <v>604</v>
      </c>
      <c r="P26" s="13" t="s">
        <v>3194</v>
      </c>
      <c r="Q26" s="27" t="s">
        <v>54</v>
      </c>
      <c r="R26" s="31">
        <v>98</v>
      </c>
      <c r="S26" s="31">
        <v>299</v>
      </c>
      <c r="T26" s="27" t="s">
        <v>3018</v>
      </c>
      <c r="U26" s="27" t="s">
        <v>3018</v>
      </c>
      <c r="V26" s="27" t="s">
        <v>3195</v>
      </c>
    </row>
    <row r="27" spans="2:22" x14ac:dyDescent="0.4">
      <c r="B27" s="27" t="s">
        <v>3421</v>
      </c>
      <c r="C27" s="27" t="s">
        <v>3422</v>
      </c>
      <c r="D27" s="27" t="s">
        <v>3423</v>
      </c>
      <c r="E27" s="27" t="s">
        <v>3424</v>
      </c>
      <c r="F27" s="27" t="s">
        <v>3425</v>
      </c>
      <c r="G27" s="27" t="s">
        <v>3018</v>
      </c>
      <c r="H27" s="27" t="s">
        <v>3018</v>
      </c>
      <c r="I27" s="27" t="s">
        <v>1385</v>
      </c>
      <c r="J27" s="27">
        <v>1</v>
      </c>
      <c r="K27" s="27" t="s">
        <v>52</v>
      </c>
      <c r="L27" s="27">
        <v>2022</v>
      </c>
      <c r="M27" s="30">
        <v>44851</v>
      </c>
      <c r="N27" s="16"/>
      <c r="O27" s="13" t="s">
        <v>1386</v>
      </c>
      <c r="P27" s="13" t="s">
        <v>3426</v>
      </c>
      <c r="Q27" s="27" t="s">
        <v>54</v>
      </c>
      <c r="R27" s="31">
        <v>98</v>
      </c>
      <c r="S27" s="31">
        <v>149</v>
      </c>
      <c r="T27" s="27" t="s">
        <v>3018</v>
      </c>
      <c r="U27" s="27" t="s">
        <v>3018</v>
      </c>
      <c r="V27" s="27" t="s">
        <v>3427</v>
      </c>
    </row>
    <row r="28" spans="2:22" x14ac:dyDescent="0.4">
      <c r="B28" s="27" t="s">
        <v>3428</v>
      </c>
      <c r="C28" s="27" t="s">
        <v>3429</v>
      </c>
      <c r="D28" s="27" t="s">
        <v>3430</v>
      </c>
      <c r="E28" s="27" t="s">
        <v>3431</v>
      </c>
      <c r="F28" s="27" t="s">
        <v>3432</v>
      </c>
      <c r="G28" s="27" t="s">
        <v>3018</v>
      </c>
      <c r="H28" s="27" t="s">
        <v>3433</v>
      </c>
      <c r="I28" s="27" t="s">
        <v>3018</v>
      </c>
      <c r="J28" s="27">
        <v>1</v>
      </c>
      <c r="K28" s="27" t="s">
        <v>52</v>
      </c>
      <c r="L28" s="27">
        <v>2023</v>
      </c>
      <c r="M28" s="30">
        <v>45076</v>
      </c>
      <c r="N28" s="16"/>
      <c r="O28" s="13" t="s">
        <v>3434</v>
      </c>
      <c r="P28" s="13" t="s">
        <v>3435</v>
      </c>
      <c r="Q28" s="27" t="s">
        <v>54</v>
      </c>
      <c r="R28" s="31">
        <v>74</v>
      </c>
      <c r="S28" s="31">
        <v>139</v>
      </c>
      <c r="T28" s="27" t="s">
        <v>3018</v>
      </c>
      <c r="U28" s="27" t="s">
        <v>3018</v>
      </c>
      <c r="V28" s="27" t="s">
        <v>3436</v>
      </c>
    </row>
    <row r="29" spans="2:22" x14ac:dyDescent="0.4">
      <c r="B29" s="27" t="s">
        <v>3204</v>
      </c>
      <c r="C29" s="27" t="s">
        <v>3205</v>
      </c>
      <c r="D29" s="28" t="s">
        <v>3206</v>
      </c>
      <c r="E29" s="27" t="s">
        <v>3207</v>
      </c>
      <c r="F29" s="27" t="s">
        <v>3208</v>
      </c>
      <c r="G29" s="27" t="s">
        <v>3209</v>
      </c>
      <c r="H29" s="27" t="s">
        <v>482</v>
      </c>
      <c r="I29" s="27" t="s">
        <v>3018</v>
      </c>
      <c r="J29" s="27">
        <v>1</v>
      </c>
      <c r="K29" s="27" t="s">
        <v>52</v>
      </c>
      <c r="L29" s="27">
        <v>2023</v>
      </c>
      <c r="M29" s="30"/>
      <c r="N29" s="16">
        <v>45173</v>
      </c>
      <c r="O29" s="13" t="s">
        <v>604</v>
      </c>
      <c r="P29" s="13" t="s">
        <v>3210</v>
      </c>
      <c r="Q29" s="27" t="s">
        <v>54</v>
      </c>
      <c r="R29" s="31">
        <v>118</v>
      </c>
      <c r="S29" s="31">
        <v>354</v>
      </c>
      <c r="T29" s="32" t="s">
        <v>3018</v>
      </c>
      <c r="U29" s="33" t="s">
        <v>3018</v>
      </c>
      <c r="V29" s="27" t="s">
        <v>3211</v>
      </c>
    </row>
    <row r="30" spans="2:22" x14ac:dyDescent="0.4">
      <c r="B30" s="27" t="s">
        <v>3522</v>
      </c>
      <c r="C30" s="27" t="s">
        <v>3523</v>
      </c>
      <c r="D30" s="28" t="s">
        <v>3524</v>
      </c>
      <c r="E30" s="27" t="s">
        <v>3525</v>
      </c>
      <c r="F30" s="27" t="s">
        <v>3526</v>
      </c>
      <c r="G30" s="27" t="s">
        <v>3527</v>
      </c>
      <c r="H30" s="27" t="s">
        <v>3018</v>
      </c>
      <c r="I30" s="27" t="s">
        <v>3528</v>
      </c>
      <c r="J30" s="27">
        <v>1</v>
      </c>
      <c r="K30" s="27" t="s">
        <v>52</v>
      </c>
      <c r="L30" s="27">
        <v>2023</v>
      </c>
      <c r="M30" s="30"/>
      <c r="N30" s="16">
        <v>45209</v>
      </c>
      <c r="O30" s="13" t="s">
        <v>3529</v>
      </c>
      <c r="P30" s="13" t="s">
        <v>3530</v>
      </c>
      <c r="Q30" s="27" t="s">
        <v>54</v>
      </c>
      <c r="R30" s="31">
        <v>59</v>
      </c>
      <c r="S30" s="31">
        <v>139</v>
      </c>
      <c r="T30" s="32" t="s">
        <v>3018</v>
      </c>
      <c r="U30" s="33" t="s">
        <v>3018</v>
      </c>
      <c r="V30" s="27" t="s">
        <v>3531</v>
      </c>
    </row>
    <row r="31" spans="2:22" x14ac:dyDescent="0.4">
      <c r="B31" s="27" t="s">
        <v>3443</v>
      </c>
      <c r="C31" s="27" t="s">
        <v>3444</v>
      </c>
      <c r="D31" s="27" t="s">
        <v>3445</v>
      </c>
      <c r="E31" s="27" t="s">
        <v>3446</v>
      </c>
      <c r="F31" s="27" t="s">
        <v>3447</v>
      </c>
      <c r="G31" s="27" t="s">
        <v>3448</v>
      </c>
      <c r="H31" s="27" t="s">
        <v>3018</v>
      </c>
      <c r="I31" s="27" t="s">
        <v>3449</v>
      </c>
      <c r="J31" s="27">
        <v>1</v>
      </c>
      <c r="K31" s="27" t="s">
        <v>52</v>
      </c>
      <c r="L31" s="27">
        <v>2022</v>
      </c>
      <c r="M31" s="30">
        <v>44830</v>
      </c>
      <c r="N31" s="23"/>
      <c r="O31" s="20" t="s">
        <v>3450</v>
      </c>
      <c r="P31" s="20" t="s">
        <v>3090</v>
      </c>
      <c r="Q31" s="27" t="s">
        <v>54</v>
      </c>
      <c r="R31" s="31">
        <v>78</v>
      </c>
      <c r="S31" s="31">
        <v>119</v>
      </c>
      <c r="T31" s="27" t="s">
        <v>3018</v>
      </c>
      <c r="U31" s="27" t="s">
        <v>3018</v>
      </c>
      <c r="V31" s="27" t="s">
        <v>3451</v>
      </c>
    </row>
    <row r="32" spans="2:22" x14ac:dyDescent="0.4">
      <c r="B32" s="27" t="s">
        <v>3452</v>
      </c>
      <c r="C32" s="27" t="s">
        <v>3453</v>
      </c>
      <c r="D32" s="27" t="s">
        <v>3454</v>
      </c>
      <c r="E32" s="27" t="s">
        <v>3455</v>
      </c>
      <c r="F32" s="27" t="s">
        <v>3456</v>
      </c>
      <c r="G32" s="27" t="s">
        <v>3457</v>
      </c>
      <c r="H32" s="27" t="s">
        <v>3458</v>
      </c>
      <c r="I32" s="27" t="s">
        <v>3018</v>
      </c>
      <c r="J32" s="27">
        <v>1</v>
      </c>
      <c r="K32" s="27" t="s">
        <v>52</v>
      </c>
      <c r="L32" s="27">
        <v>2023</v>
      </c>
      <c r="M32" s="30"/>
      <c r="N32" s="30">
        <v>45271</v>
      </c>
      <c r="O32" s="27" t="s">
        <v>1394</v>
      </c>
      <c r="P32" s="27" t="s">
        <v>3459</v>
      </c>
      <c r="Q32" s="27" t="s">
        <v>54</v>
      </c>
      <c r="R32" s="31">
        <v>88</v>
      </c>
      <c r="S32" s="31">
        <v>139</v>
      </c>
      <c r="T32" s="27" t="s">
        <v>3018</v>
      </c>
      <c r="U32" s="27" t="s">
        <v>3018</v>
      </c>
      <c r="V32" s="27" t="s">
        <v>3460</v>
      </c>
    </row>
    <row r="33" spans="2:22" x14ac:dyDescent="0.4">
      <c r="B33" s="13" t="s">
        <v>3212</v>
      </c>
      <c r="C33" s="13" t="s">
        <v>3213</v>
      </c>
      <c r="D33" s="14" t="s">
        <v>3214</v>
      </c>
      <c r="E33" s="27" t="s">
        <v>3215</v>
      </c>
      <c r="F33" s="13" t="s">
        <v>3216</v>
      </c>
      <c r="G33" s="13" t="s">
        <v>3217</v>
      </c>
      <c r="H33" s="13" t="s">
        <v>3018</v>
      </c>
      <c r="I33" s="13" t="s">
        <v>3218</v>
      </c>
      <c r="J33" s="13">
        <v>1</v>
      </c>
      <c r="K33" s="13" t="s">
        <v>52</v>
      </c>
      <c r="L33" s="13">
        <v>2023</v>
      </c>
      <c r="M33" s="30"/>
      <c r="N33" s="30">
        <v>45173</v>
      </c>
      <c r="O33" s="27" t="s">
        <v>604</v>
      </c>
      <c r="P33" s="27" t="s">
        <v>3219</v>
      </c>
      <c r="Q33" s="27" t="s">
        <v>54</v>
      </c>
      <c r="R33" s="31">
        <v>78</v>
      </c>
      <c r="S33" s="31">
        <v>234</v>
      </c>
      <c r="T33" s="18" t="s">
        <v>3018</v>
      </c>
      <c r="U33" s="19" t="s">
        <v>3018</v>
      </c>
      <c r="V33" s="13" t="s">
        <v>3220</v>
      </c>
    </row>
    <row r="34" spans="2:22" x14ac:dyDescent="0.4">
      <c r="B34" s="13" t="s">
        <v>3548</v>
      </c>
      <c r="C34" s="13" t="s">
        <v>3549</v>
      </c>
      <c r="D34" s="13" t="s">
        <v>3550</v>
      </c>
      <c r="E34" s="27" t="s">
        <v>3551</v>
      </c>
      <c r="F34" s="13" t="s">
        <v>3552</v>
      </c>
      <c r="G34" s="13" t="s">
        <v>3553</v>
      </c>
      <c r="H34" s="13" t="s">
        <v>3554</v>
      </c>
      <c r="I34" s="13" t="s">
        <v>3018</v>
      </c>
      <c r="J34" s="13">
        <v>1</v>
      </c>
      <c r="K34" s="13" t="s">
        <v>52</v>
      </c>
      <c r="L34" s="13">
        <v>2023</v>
      </c>
      <c r="M34" s="30"/>
      <c r="N34" s="30">
        <v>45173</v>
      </c>
      <c r="O34" s="27" t="s">
        <v>3555</v>
      </c>
      <c r="P34" s="27" t="s">
        <v>3556</v>
      </c>
      <c r="Q34" s="27" t="s">
        <v>54</v>
      </c>
      <c r="R34" s="31">
        <v>58</v>
      </c>
      <c r="S34" s="31">
        <v>139</v>
      </c>
      <c r="T34" s="13" t="s">
        <v>3018</v>
      </c>
      <c r="U34" s="13" t="s">
        <v>3018</v>
      </c>
      <c r="V34" s="13" t="s">
        <v>3557</v>
      </c>
    </row>
    <row r="35" spans="2:22" x14ac:dyDescent="0.4">
      <c r="B35" s="13" t="s">
        <v>3221</v>
      </c>
      <c r="C35" s="13" t="s">
        <v>3222</v>
      </c>
      <c r="D35" s="13" t="s">
        <v>3223</v>
      </c>
      <c r="E35" s="27" t="s">
        <v>3224</v>
      </c>
      <c r="F35" s="13" t="s">
        <v>3225</v>
      </c>
      <c r="G35" s="13" t="s">
        <v>3018</v>
      </c>
      <c r="H35" s="13" t="s">
        <v>3226</v>
      </c>
      <c r="I35" s="13" t="s">
        <v>3018</v>
      </c>
      <c r="J35" s="13">
        <v>1</v>
      </c>
      <c r="K35" s="13" t="s">
        <v>52</v>
      </c>
      <c r="L35" s="13">
        <v>2023</v>
      </c>
      <c r="M35" s="30"/>
      <c r="N35" s="30">
        <v>45166</v>
      </c>
      <c r="O35" s="27" t="s">
        <v>604</v>
      </c>
      <c r="P35" s="27" t="s">
        <v>3070</v>
      </c>
      <c r="Q35" s="27" t="s">
        <v>54</v>
      </c>
      <c r="R35" s="31">
        <v>68</v>
      </c>
      <c r="S35" s="31">
        <v>204</v>
      </c>
      <c r="T35" s="13" t="s">
        <v>3018</v>
      </c>
      <c r="U35" s="13" t="s">
        <v>3018</v>
      </c>
      <c r="V35" s="13" t="s">
        <v>3227</v>
      </c>
    </row>
    <row r="36" spans="2:22" x14ac:dyDescent="0.4">
      <c r="B36" s="13" t="s">
        <v>3392</v>
      </c>
      <c r="C36" s="13" t="s">
        <v>3393</v>
      </c>
      <c r="D36" s="14" t="s">
        <v>3394</v>
      </c>
      <c r="E36" s="27" t="s">
        <v>3395</v>
      </c>
      <c r="F36" s="13" t="s">
        <v>3396</v>
      </c>
      <c r="G36" s="13" t="s">
        <v>3018</v>
      </c>
      <c r="H36" s="13" t="s">
        <v>3397</v>
      </c>
      <c r="I36" s="13" t="s">
        <v>3018</v>
      </c>
      <c r="J36" s="13">
        <v>4</v>
      </c>
      <c r="K36" s="13" t="s">
        <v>2228</v>
      </c>
      <c r="L36" s="13">
        <v>2023</v>
      </c>
      <c r="M36" s="30"/>
      <c r="N36" s="30">
        <v>45173</v>
      </c>
      <c r="O36" s="27" t="s">
        <v>116</v>
      </c>
      <c r="P36" s="27" t="s">
        <v>3018</v>
      </c>
      <c r="Q36" s="27" t="s">
        <v>54</v>
      </c>
      <c r="R36" s="31">
        <v>25.99</v>
      </c>
      <c r="S36" s="31">
        <v>449</v>
      </c>
      <c r="T36" s="18" t="s">
        <v>3018</v>
      </c>
      <c r="U36" s="19" t="s">
        <v>3018</v>
      </c>
      <c r="V36" s="13" t="s">
        <v>3398</v>
      </c>
    </row>
    <row r="37" spans="2:22" x14ac:dyDescent="0.4">
      <c r="B37" s="13" t="s">
        <v>3461</v>
      </c>
      <c r="C37" s="13" t="s">
        <v>3462</v>
      </c>
      <c r="D37" s="14" t="s">
        <v>3463</v>
      </c>
      <c r="E37" s="27" t="s">
        <v>3464</v>
      </c>
      <c r="F37" s="13" t="s">
        <v>3465</v>
      </c>
      <c r="G37" s="13" t="s">
        <v>3466</v>
      </c>
      <c r="H37" s="13" t="s">
        <v>3467</v>
      </c>
      <c r="I37" s="13" t="s">
        <v>3018</v>
      </c>
      <c r="J37" s="13">
        <v>1</v>
      </c>
      <c r="K37" s="13" t="s">
        <v>52</v>
      </c>
      <c r="L37" s="13">
        <v>2023</v>
      </c>
      <c r="M37" s="30">
        <v>45076</v>
      </c>
      <c r="N37" s="30"/>
      <c r="O37" s="27" t="s">
        <v>703</v>
      </c>
      <c r="P37" s="27" t="s">
        <v>3018</v>
      </c>
      <c r="Q37" s="27" t="s">
        <v>54</v>
      </c>
      <c r="R37" s="31">
        <v>58</v>
      </c>
      <c r="S37" s="31">
        <v>139</v>
      </c>
      <c r="T37" s="18" t="s">
        <v>3018</v>
      </c>
      <c r="U37" s="19" t="s">
        <v>3018</v>
      </c>
      <c r="V37" s="13" t="s">
        <v>3468</v>
      </c>
    </row>
    <row r="38" spans="2:22" x14ac:dyDescent="0.4">
      <c r="B38" s="13" t="s">
        <v>3580</v>
      </c>
      <c r="C38" s="13" t="s">
        <v>3581</v>
      </c>
      <c r="D38" s="14" t="s">
        <v>3582</v>
      </c>
      <c r="E38" s="27" t="s">
        <v>3583</v>
      </c>
      <c r="F38" s="13" t="s">
        <v>3584</v>
      </c>
      <c r="G38" s="13" t="s">
        <v>3585</v>
      </c>
      <c r="H38" s="13" t="s">
        <v>3586</v>
      </c>
      <c r="I38" s="13" t="s">
        <v>3018</v>
      </c>
      <c r="J38" s="13">
        <v>1</v>
      </c>
      <c r="K38" s="13" t="s">
        <v>52</v>
      </c>
      <c r="L38" s="13">
        <v>2023</v>
      </c>
      <c r="M38" s="75"/>
      <c r="N38" s="75">
        <v>45138</v>
      </c>
      <c r="O38" s="77" t="s">
        <v>1394</v>
      </c>
      <c r="P38" s="77" t="s">
        <v>3368</v>
      </c>
      <c r="Q38" s="77" t="s">
        <v>54</v>
      </c>
      <c r="R38" s="87">
        <v>68</v>
      </c>
      <c r="S38" s="87">
        <v>139</v>
      </c>
      <c r="T38" s="18" t="s">
        <v>3018</v>
      </c>
      <c r="U38" s="19" t="s">
        <v>3018</v>
      </c>
      <c r="V38" s="13" t="s">
        <v>3587</v>
      </c>
    </row>
    <row r="41" spans="2:22" x14ac:dyDescent="0.4">
      <c r="B41" s="35" t="s">
        <v>128</v>
      </c>
    </row>
    <row r="42" spans="2:22" x14ac:dyDescent="0.4">
      <c r="B42" s="35" t="s">
        <v>133</v>
      </c>
    </row>
    <row r="43" spans="2:22" x14ac:dyDescent="0.4">
      <c r="B43" s="42" t="s">
        <v>3807</v>
      </c>
    </row>
  </sheetData>
  <hyperlinks>
    <hyperlink ref="B5" location="Übersicht!A1" display="zurück zur Übersicht" xr:uid="{CEC536AE-B742-4D65-99F1-97E447DBBB1F}"/>
  </hyperlinks>
  <pageMargins left="0.7" right="0.7" top="0.78740157499999996" bottom="0.78740157499999996" header="0.3" footer="0.3"/>
  <drawing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DC86A-D753-4C54-8BAA-E3C466B525CE}">
  <sheetPr>
    <tabColor theme="2" tint="-9.9978637043366805E-2"/>
  </sheetPr>
  <dimension ref="A1:V39"/>
  <sheetViews>
    <sheetView showGridLines="0" zoomScaleNormal="10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2969.0499999999997</v>
      </c>
      <c r="H8" s="35"/>
      <c r="I8" s="35"/>
      <c r="J8" s="35"/>
      <c r="K8" s="35"/>
      <c r="L8" s="35"/>
    </row>
    <row r="9" spans="1:22" x14ac:dyDescent="0.4">
      <c r="D9" s="36"/>
      <c r="E9" s="36"/>
      <c r="F9" s="35" t="s">
        <v>131</v>
      </c>
      <c r="G9" s="44">
        <f>SUM(Tabelle3581112152226[VK Campuslizenz | Institutional Price])</f>
        <v>3493</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613</v>
      </c>
      <c r="C13" s="27" t="s">
        <v>614</v>
      </c>
      <c r="D13" s="28">
        <v>9783823395256</v>
      </c>
      <c r="E13" s="29" t="s">
        <v>615</v>
      </c>
      <c r="F13" s="27" t="s">
        <v>616</v>
      </c>
      <c r="G13" s="27" t="s">
        <v>311</v>
      </c>
      <c r="H13" s="27" t="s">
        <v>617</v>
      </c>
      <c r="I13" s="27"/>
      <c r="J13" s="27">
        <v>1</v>
      </c>
      <c r="K13" s="27" t="s">
        <v>52</v>
      </c>
      <c r="L13" s="27">
        <v>2023</v>
      </c>
      <c r="M13" s="30"/>
      <c r="N13" s="30">
        <v>45215</v>
      </c>
      <c r="O13" s="27" t="s">
        <v>176</v>
      </c>
      <c r="P13" s="27"/>
      <c r="Q13" s="27" t="s">
        <v>54</v>
      </c>
      <c r="R13" s="31">
        <v>24.99</v>
      </c>
      <c r="S13" s="32">
        <v>399</v>
      </c>
      <c r="T13" s="32"/>
      <c r="U13" s="33"/>
      <c r="V13" s="27" t="s">
        <v>618</v>
      </c>
    </row>
    <row r="14" spans="1:22" x14ac:dyDescent="0.4">
      <c r="B14" s="27" t="s">
        <v>1381</v>
      </c>
      <c r="C14" s="27" t="s">
        <v>1382</v>
      </c>
      <c r="D14" s="28">
        <v>9783823395065</v>
      </c>
      <c r="E14" s="29" t="s">
        <v>1383</v>
      </c>
      <c r="F14" s="27" t="s">
        <v>1384</v>
      </c>
      <c r="G14" s="27"/>
      <c r="H14" s="27"/>
      <c r="I14" s="27" t="s">
        <v>1385</v>
      </c>
      <c r="J14" s="27">
        <v>1</v>
      </c>
      <c r="K14" s="27" t="s">
        <v>52</v>
      </c>
      <c r="L14" s="27">
        <v>2023</v>
      </c>
      <c r="M14" s="30"/>
      <c r="N14" s="30">
        <v>45278</v>
      </c>
      <c r="O14" s="27" t="s">
        <v>1386</v>
      </c>
      <c r="P14" s="27">
        <v>34</v>
      </c>
      <c r="Q14" s="27" t="s">
        <v>54</v>
      </c>
      <c r="R14" s="31">
        <v>98</v>
      </c>
      <c r="S14" s="32">
        <v>199</v>
      </c>
      <c r="T14" s="32"/>
      <c r="U14" s="33"/>
      <c r="V14" s="27" t="s">
        <v>1387</v>
      </c>
    </row>
    <row r="15" spans="1:22" x14ac:dyDescent="0.4">
      <c r="B15" s="27" t="s">
        <v>1388</v>
      </c>
      <c r="C15" s="27" t="s">
        <v>1389</v>
      </c>
      <c r="D15" s="28">
        <v>9783823395362</v>
      </c>
      <c r="E15" s="29" t="s">
        <v>1390</v>
      </c>
      <c r="F15" s="27" t="s">
        <v>1391</v>
      </c>
      <c r="G15" s="27" t="s">
        <v>1392</v>
      </c>
      <c r="H15" s="27" t="s">
        <v>1393</v>
      </c>
      <c r="I15" s="27"/>
      <c r="J15" s="27">
        <v>1</v>
      </c>
      <c r="K15" s="27" t="s">
        <v>52</v>
      </c>
      <c r="L15" s="27">
        <v>2023</v>
      </c>
      <c r="M15" s="30"/>
      <c r="N15" s="30">
        <v>45229</v>
      </c>
      <c r="O15" s="27" t="s">
        <v>1394</v>
      </c>
      <c r="P15" s="27">
        <v>20</v>
      </c>
      <c r="Q15" s="27" t="s">
        <v>54</v>
      </c>
      <c r="R15" s="31">
        <v>78</v>
      </c>
      <c r="S15" s="32">
        <v>119</v>
      </c>
      <c r="T15" s="32"/>
      <c r="U15" s="33"/>
      <c r="V15" s="27" t="s">
        <v>1395</v>
      </c>
    </row>
    <row r="16" spans="1:22" x14ac:dyDescent="0.4">
      <c r="B16" s="27" t="s">
        <v>619</v>
      </c>
      <c r="C16" s="27" t="s">
        <v>620</v>
      </c>
      <c r="D16" s="28">
        <v>9783823394778</v>
      </c>
      <c r="E16" s="29" t="s">
        <v>621</v>
      </c>
      <c r="F16" s="27" t="s">
        <v>622</v>
      </c>
      <c r="G16" s="27" t="s">
        <v>623</v>
      </c>
      <c r="H16" s="27"/>
      <c r="I16" s="27" t="s">
        <v>624</v>
      </c>
      <c r="J16" s="27">
        <v>1</v>
      </c>
      <c r="K16" s="27" t="s">
        <v>52</v>
      </c>
      <c r="L16" s="27">
        <v>2023</v>
      </c>
      <c r="M16" s="30">
        <v>44984</v>
      </c>
      <c r="N16" s="30"/>
      <c r="O16" s="27" t="s">
        <v>604</v>
      </c>
      <c r="P16" s="27">
        <v>23</v>
      </c>
      <c r="Q16" s="27" t="s">
        <v>54</v>
      </c>
      <c r="R16" s="31">
        <v>74</v>
      </c>
      <c r="S16" s="32">
        <v>139</v>
      </c>
      <c r="T16" s="32"/>
      <c r="U16" s="33"/>
      <c r="V16" s="27" t="s">
        <v>625</v>
      </c>
    </row>
    <row r="17" spans="2:22" x14ac:dyDescent="0.4">
      <c r="B17" s="27" t="s">
        <v>734</v>
      </c>
      <c r="C17" s="27" t="s">
        <v>735</v>
      </c>
      <c r="D17" s="28">
        <v>9783823395324</v>
      </c>
      <c r="E17" s="29" t="s">
        <v>736</v>
      </c>
      <c r="F17" s="27" t="s">
        <v>737</v>
      </c>
      <c r="G17" s="27"/>
      <c r="H17" s="27" t="s">
        <v>738</v>
      </c>
      <c r="I17" s="27"/>
      <c r="J17" s="27">
        <v>1</v>
      </c>
      <c r="K17" s="27" t="s">
        <v>52</v>
      </c>
      <c r="L17" s="27">
        <v>2022</v>
      </c>
      <c r="M17" s="30">
        <v>44809</v>
      </c>
      <c r="N17" s="30"/>
      <c r="O17" s="27" t="s">
        <v>176</v>
      </c>
      <c r="P17" s="27"/>
      <c r="Q17" s="27" t="s">
        <v>54</v>
      </c>
      <c r="R17" s="31">
        <v>28.99</v>
      </c>
      <c r="S17" s="32">
        <v>399</v>
      </c>
      <c r="T17" s="32"/>
      <c r="U17" s="33"/>
      <c r="V17" s="27" t="s">
        <v>739</v>
      </c>
    </row>
    <row r="18" spans="2:22" x14ac:dyDescent="0.4">
      <c r="B18" s="27" t="s">
        <v>1404</v>
      </c>
      <c r="C18" s="27" t="s">
        <v>1405</v>
      </c>
      <c r="D18" s="28">
        <v>9783823394860</v>
      </c>
      <c r="E18" s="29" t="s">
        <v>1406</v>
      </c>
      <c r="F18" s="27" t="s">
        <v>1407</v>
      </c>
      <c r="G18" s="27" t="s">
        <v>1408</v>
      </c>
      <c r="H18" s="27"/>
      <c r="I18" s="27" t="s">
        <v>549</v>
      </c>
      <c r="J18" s="27">
        <v>1</v>
      </c>
      <c r="K18" s="27" t="s">
        <v>52</v>
      </c>
      <c r="L18" s="27">
        <v>2022</v>
      </c>
      <c r="M18" s="30">
        <v>44795</v>
      </c>
      <c r="N18" s="30"/>
      <c r="O18" s="27" t="s">
        <v>604</v>
      </c>
      <c r="P18" s="27"/>
      <c r="Q18" s="27" t="s">
        <v>54</v>
      </c>
      <c r="R18" s="31">
        <v>88</v>
      </c>
      <c r="S18" s="32">
        <v>0</v>
      </c>
      <c r="T18" s="32" t="s">
        <v>44</v>
      </c>
      <c r="U18" s="33" t="s">
        <v>1409</v>
      </c>
      <c r="V18" s="27" t="s">
        <v>1410</v>
      </c>
    </row>
    <row r="19" spans="2:22" x14ac:dyDescent="0.4">
      <c r="B19" s="27" t="s">
        <v>73</v>
      </c>
      <c r="C19" s="27" t="s">
        <v>74</v>
      </c>
      <c r="D19" s="28">
        <v>9783893086641</v>
      </c>
      <c r="E19" s="29" t="s">
        <v>75</v>
      </c>
      <c r="F19" s="27" t="s">
        <v>76</v>
      </c>
      <c r="G19" s="27"/>
      <c r="H19" s="27" t="s">
        <v>77</v>
      </c>
      <c r="I19" s="27"/>
      <c r="J19" s="27">
        <v>1</v>
      </c>
      <c r="K19" s="27" t="s">
        <v>52</v>
      </c>
      <c r="L19" s="27">
        <v>2021</v>
      </c>
      <c r="M19" s="30">
        <v>44550</v>
      </c>
      <c r="N19" s="30"/>
      <c r="O19" s="27" t="s">
        <v>78</v>
      </c>
      <c r="P19" s="27"/>
      <c r="Q19" s="27" t="s">
        <v>79</v>
      </c>
      <c r="R19" s="31">
        <v>14.99</v>
      </c>
      <c r="S19" s="32">
        <v>199</v>
      </c>
      <c r="T19" s="32"/>
      <c r="U19" s="33"/>
      <c r="V19" s="27" t="s">
        <v>80</v>
      </c>
    </row>
    <row r="20" spans="2:22" x14ac:dyDescent="0.4">
      <c r="B20" s="27" t="s">
        <v>1411</v>
      </c>
      <c r="C20" s="27" t="s">
        <v>1412</v>
      </c>
      <c r="D20" s="28">
        <v>9783823395409</v>
      </c>
      <c r="E20" s="29" t="s">
        <v>1413</v>
      </c>
      <c r="F20" s="27" t="s">
        <v>1414</v>
      </c>
      <c r="G20" s="27" t="s">
        <v>1415</v>
      </c>
      <c r="H20" s="27" t="s">
        <v>1416</v>
      </c>
      <c r="I20" s="27"/>
      <c r="J20" s="27">
        <v>1</v>
      </c>
      <c r="K20" s="27" t="s">
        <v>52</v>
      </c>
      <c r="L20" s="27">
        <v>2022</v>
      </c>
      <c r="M20" s="30">
        <v>44641</v>
      </c>
      <c r="N20" s="30"/>
      <c r="O20" s="27" t="s">
        <v>703</v>
      </c>
      <c r="P20" s="27">
        <v>581</v>
      </c>
      <c r="Q20" s="27" t="s">
        <v>54</v>
      </c>
      <c r="R20" s="31">
        <v>138</v>
      </c>
      <c r="S20" s="32">
        <v>199</v>
      </c>
      <c r="T20" s="32"/>
      <c r="U20" s="33"/>
      <c r="V20" s="27" t="s">
        <v>1417</v>
      </c>
    </row>
    <row r="21" spans="2:22" x14ac:dyDescent="0.4">
      <c r="B21" s="27" t="s">
        <v>769</v>
      </c>
      <c r="C21" s="27" t="s">
        <v>770</v>
      </c>
      <c r="D21" s="28">
        <v>9783823395225</v>
      </c>
      <c r="E21" s="29" t="s">
        <v>771</v>
      </c>
      <c r="F21" s="27" t="s">
        <v>772</v>
      </c>
      <c r="G21" s="27" t="s">
        <v>773</v>
      </c>
      <c r="H21" s="27" t="s">
        <v>774</v>
      </c>
      <c r="I21" s="27"/>
      <c r="J21" s="27">
        <v>1</v>
      </c>
      <c r="K21" s="27" t="s">
        <v>52</v>
      </c>
      <c r="L21" s="27">
        <v>2022</v>
      </c>
      <c r="M21" s="30">
        <v>44893</v>
      </c>
      <c r="N21" s="30"/>
      <c r="O21" s="27" t="s">
        <v>775</v>
      </c>
      <c r="P21" s="27">
        <v>22</v>
      </c>
      <c r="Q21" s="27" t="s">
        <v>54</v>
      </c>
      <c r="R21" s="31">
        <v>88</v>
      </c>
      <c r="S21" s="32">
        <v>0</v>
      </c>
      <c r="T21" s="32" t="s">
        <v>44</v>
      </c>
      <c r="U21" s="33" t="s">
        <v>55</v>
      </c>
      <c r="V21" s="27" t="s">
        <v>776</v>
      </c>
    </row>
    <row r="22" spans="2:22" x14ac:dyDescent="0.4">
      <c r="B22" s="27" t="s">
        <v>1418</v>
      </c>
      <c r="C22" s="27" t="s">
        <v>1419</v>
      </c>
      <c r="D22" s="28">
        <v>9783823394938</v>
      </c>
      <c r="E22" s="29" t="s">
        <v>1420</v>
      </c>
      <c r="F22" s="27" t="s">
        <v>1421</v>
      </c>
      <c r="G22" s="27" t="s">
        <v>1422</v>
      </c>
      <c r="H22" s="27" t="s">
        <v>1423</v>
      </c>
      <c r="I22" s="27"/>
      <c r="J22" s="27">
        <v>1</v>
      </c>
      <c r="K22" s="27" t="s">
        <v>52</v>
      </c>
      <c r="L22" s="27">
        <v>2021</v>
      </c>
      <c r="M22" s="30">
        <v>44522</v>
      </c>
      <c r="N22" s="30"/>
      <c r="O22" s="27" t="s">
        <v>703</v>
      </c>
      <c r="P22" s="27">
        <v>580</v>
      </c>
      <c r="Q22" s="27" t="s">
        <v>54</v>
      </c>
      <c r="R22" s="31">
        <v>58</v>
      </c>
      <c r="S22" s="32">
        <v>119</v>
      </c>
      <c r="T22" s="32"/>
      <c r="U22" s="33"/>
      <c r="V22" s="27" t="s">
        <v>1424</v>
      </c>
    </row>
    <row r="23" spans="2:22" x14ac:dyDescent="0.4">
      <c r="B23" s="27" t="s">
        <v>1838</v>
      </c>
      <c r="C23" s="27" t="s">
        <v>1839</v>
      </c>
      <c r="D23" s="28">
        <v>9783823395201</v>
      </c>
      <c r="E23" s="29" t="s">
        <v>1840</v>
      </c>
      <c r="F23" s="27" t="s">
        <v>1841</v>
      </c>
      <c r="G23" s="27" t="s">
        <v>1842</v>
      </c>
      <c r="H23" s="27"/>
      <c r="I23" s="27" t="s">
        <v>1843</v>
      </c>
      <c r="J23" s="27">
        <v>1</v>
      </c>
      <c r="K23" s="27" t="s">
        <v>52</v>
      </c>
      <c r="L23" s="27">
        <v>2021</v>
      </c>
      <c r="M23" s="30">
        <v>44445</v>
      </c>
      <c r="N23" s="30"/>
      <c r="O23" s="27" t="s">
        <v>1661</v>
      </c>
      <c r="P23" s="27">
        <v>226</v>
      </c>
      <c r="Q23" s="27" t="s">
        <v>54</v>
      </c>
      <c r="R23" s="31">
        <v>58</v>
      </c>
      <c r="S23" s="32">
        <v>119</v>
      </c>
      <c r="T23" s="32"/>
      <c r="U23" s="33"/>
      <c r="V23" s="27" t="s">
        <v>1844</v>
      </c>
    </row>
    <row r="24" spans="2:22" x14ac:dyDescent="0.4">
      <c r="B24" s="27" t="s">
        <v>1425</v>
      </c>
      <c r="C24" s="27" t="s">
        <v>1426</v>
      </c>
      <c r="D24" s="28">
        <v>9783772057649</v>
      </c>
      <c r="E24" s="29" t="s">
        <v>1427</v>
      </c>
      <c r="F24" s="27" t="s">
        <v>1428</v>
      </c>
      <c r="G24" s="27" t="s">
        <v>1429</v>
      </c>
      <c r="H24" s="27" t="s">
        <v>1430</v>
      </c>
      <c r="I24" s="27"/>
      <c r="J24" s="27">
        <v>1</v>
      </c>
      <c r="K24" s="27" t="s">
        <v>52</v>
      </c>
      <c r="L24" s="27">
        <v>2022</v>
      </c>
      <c r="M24" s="30">
        <v>44627</v>
      </c>
      <c r="N24" s="30"/>
      <c r="O24" s="27" t="s">
        <v>1431</v>
      </c>
      <c r="P24" s="27">
        <v>143</v>
      </c>
      <c r="Q24" s="27" t="s">
        <v>63</v>
      </c>
      <c r="R24" s="31">
        <v>68</v>
      </c>
      <c r="S24" s="32">
        <v>0</v>
      </c>
      <c r="T24" s="32" t="s">
        <v>44</v>
      </c>
      <c r="U24" s="33" t="s">
        <v>55</v>
      </c>
      <c r="V24" s="27" t="s">
        <v>1432</v>
      </c>
    </row>
    <row r="25" spans="2:22" x14ac:dyDescent="0.4">
      <c r="B25" s="27" t="s">
        <v>1329</v>
      </c>
      <c r="C25" s="27" t="s">
        <v>1330</v>
      </c>
      <c r="D25" s="28">
        <v>9783823394624</v>
      </c>
      <c r="E25" s="29" t="s">
        <v>1331</v>
      </c>
      <c r="F25" s="27" t="s">
        <v>1332</v>
      </c>
      <c r="G25" s="27" t="s">
        <v>311</v>
      </c>
      <c r="H25" s="27" t="s">
        <v>549</v>
      </c>
      <c r="I25" s="27"/>
      <c r="J25" s="27">
        <v>1</v>
      </c>
      <c r="K25" s="27" t="s">
        <v>52</v>
      </c>
      <c r="L25" s="27">
        <v>2022</v>
      </c>
      <c r="M25" s="30">
        <v>44662</v>
      </c>
      <c r="N25" s="30"/>
      <c r="O25" s="27" t="s">
        <v>176</v>
      </c>
      <c r="P25" s="27"/>
      <c r="Q25" s="27" t="s">
        <v>54</v>
      </c>
      <c r="R25" s="31">
        <v>24.9</v>
      </c>
      <c r="S25" s="32">
        <v>399</v>
      </c>
      <c r="T25" s="32"/>
      <c r="U25" s="33"/>
      <c r="V25" s="27" t="s">
        <v>1333</v>
      </c>
    </row>
    <row r="26" spans="2:22" x14ac:dyDescent="0.4">
      <c r="B26" s="27" t="s">
        <v>1439</v>
      </c>
      <c r="C26" s="27" t="s">
        <v>1440</v>
      </c>
      <c r="D26" s="28">
        <v>9783823395232</v>
      </c>
      <c r="E26" s="29" t="s">
        <v>1441</v>
      </c>
      <c r="F26" s="27" t="s">
        <v>1442</v>
      </c>
      <c r="G26" s="27" t="s">
        <v>1443</v>
      </c>
      <c r="H26" s="27"/>
      <c r="I26" s="27" t="s">
        <v>1444</v>
      </c>
      <c r="J26" s="27">
        <v>1</v>
      </c>
      <c r="K26" s="27" t="s">
        <v>52</v>
      </c>
      <c r="L26" s="27">
        <v>2021</v>
      </c>
      <c r="M26" s="30">
        <v>44550</v>
      </c>
      <c r="N26" s="30"/>
      <c r="O26" s="27"/>
      <c r="P26" s="27"/>
      <c r="Q26" s="27" t="s">
        <v>54</v>
      </c>
      <c r="R26" s="31">
        <v>78</v>
      </c>
      <c r="S26" s="32">
        <v>119</v>
      </c>
      <c r="T26" s="32"/>
      <c r="U26" s="33"/>
      <c r="V26" s="27" t="s">
        <v>1445</v>
      </c>
    </row>
    <row r="27" spans="2:22" x14ac:dyDescent="0.4">
      <c r="B27" s="27" t="s">
        <v>1845</v>
      </c>
      <c r="C27" s="27" t="s">
        <v>1846</v>
      </c>
      <c r="D27" s="28">
        <v>9783823395591</v>
      </c>
      <c r="E27" s="29" t="s">
        <v>1847</v>
      </c>
      <c r="F27" s="27" t="s">
        <v>1848</v>
      </c>
      <c r="G27" s="27" t="s">
        <v>1849</v>
      </c>
      <c r="H27" s="27" t="s">
        <v>1801</v>
      </c>
      <c r="I27" s="27"/>
      <c r="J27" s="27">
        <v>1</v>
      </c>
      <c r="K27" s="27" t="s">
        <v>52</v>
      </c>
      <c r="L27" s="27">
        <v>2022</v>
      </c>
      <c r="M27" s="30">
        <v>44592</v>
      </c>
      <c r="N27" s="30"/>
      <c r="O27" s="27" t="s">
        <v>1661</v>
      </c>
      <c r="P27" s="27">
        <v>228</v>
      </c>
      <c r="Q27" s="27" t="s">
        <v>54</v>
      </c>
      <c r="R27" s="31">
        <v>58</v>
      </c>
      <c r="S27" s="32">
        <v>119</v>
      </c>
      <c r="T27" s="32"/>
      <c r="U27" s="33"/>
      <c r="V27" s="27" t="s">
        <v>1850</v>
      </c>
    </row>
    <row r="28" spans="2:22" x14ac:dyDescent="0.4">
      <c r="B28" s="27" t="s">
        <v>654</v>
      </c>
      <c r="C28" s="27" t="s">
        <v>655</v>
      </c>
      <c r="D28" s="28">
        <v>9783823395287</v>
      </c>
      <c r="E28" s="29" t="s">
        <v>656</v>
      </c>
      <c r="F28" s="27" t="s">
        <v>657</v>
      </c>
      <c r="G28" s="27" t="s">
        <v>658</v>
      </c>
      <c r="H28" s="27" t="s">
        <v>659</v>
      </c>
      <c r="I28" s="27"/>
      <c r="J28" s="27">
        <v>1</v>
      </c>
      <c r="K28" s="27" t="s">
        <v>52</v>
      </c>
      <c r="L28" s="27">
        <v>2022</v>
      </c>
      <c r="M28" s="30">
        <v>44711</v>
      </c>
      <c r="N28" s="30"/>
      <c r="O28" s="27" t="s">
        <v>87</v>
      </c>
      <c r="P28" s="27"/>
      <c r="Q28" s="27" t="s">
        <v>54</v>
      </c>
      <c r="R28" s="31">
        <v>68</v>
      </c>
      <c r="S28" s="32">
        <v>119</v>
      </c>
      <c r="T28" s="32"/>
      <c r="U28" s="33"/>
      <c r="V28" s="27" t="s">
        <v>660</v>
      </c>
    </row>
    <row r="29" spans="2:22" x14ac:dyDescent="0.4">
      <c r="B29" s="27" t="s">
        <v>814</v>
      </c>
      <c r="C29" s="27" t="s">
        <v>815</v>
      </c>
      <c r="D29" s="28">
        <v>9783823395560</v>
      </c>
      <c r="E29" s="29" t="s">
        <v>816</v>
      </c>
      <c r="F29" s="27" t="s">
        <v>817</v>
      </c>
      <c r="G29" s="27" t="s">
        <v>818</v>
      </c>
      <c r="H29" s="27" t="s">
        <v>819</v>
      </c>
      <c r="I29" s="27"/>
      <c r="J29" s="27">
        <v>1</v>
      </c>
      <c r="K29" s="27" t="s">
        <v>52</v>
      </c>
      <c r="L29" s="27">
        <v>2022</v>
      </c>
      <c r="M29" s="30">
        <v>44795</v>
      </c>
      <c r="N29" s="30"/>
      <c r="O29" s="27" t="s">
        <v>703</v>
      </c>
      <c r="P29" s="27">
        <v>584</v>
      </c>
      <c r="Q29" s="27" t="s">
        <v>54</v>
      </c>
      <c r="R29" s="31">
        <v>68</v>
      </c>
      <c r="S29" s="32">
        <v>119</v>
      </c>
      <c r="T29" s="32"/>
      <c r="U29" s="33"/>
      <c r="V29" s="27" t="s">
        <v>820</v>
      </c>
    </row>
    <row r="30" spans="2:22" x14ac:dyDescent="0.4">
      <c r="B30" s="27" t="s">
        <v>1865</v>
      </c>
      <c r="C30" s="27" t="s">
        <v>1866</v>
      </c>
      <c r="D30" s="28">
        <v>9783823395553</v>
      </c>
      <c r="E30" s="29" t="s">
        <v>1867</v>
      </c>
      <c r="F30" s="27" t="s">
        <v>1868</v>
      </c>
      <c r="G30" s="27" t="s">
        <v>1869</v>
      </c>
      <c r="H30" s="27"/>
      <c r="I30" s="27" t="s">
        <v>1870</v>
      </c>
      <c r="J30" s="27">
        <v>1</v>
      </c>
      <c r="K30" s="27" t="s">
        <v>52</v>
      </c>
      <c r="L30" s="27">
        <v>2022</v>
      </c>
      <c r="M30" s="30">
        <v>44907</v>
      </c>
      <c r="N30" s="30"/>
      <c r="O30" s="27" t="s">
        <v>1394</v>
      </c>
      <c r="P30" s="27">
        <v>22</v>
      </c>
      <c r="Q30" s="27" t="s">
        <v>54</v>
      </c>
      <c r="R30" s="31">
        <v>58</v>
      </c>
      <c r="S30" s="32">
        <v>119</v>
      </c>
      <c r="T30" s="32"/>
      <c r="U30" s="33"/>
      <c r="V30" s="27" t="s">
        <v>1871</v>
      </c>
    </row>
    <row r="31" spans="2:22" x14ac:dyDescent="0.4">
      <c r="B31" s="27" t="s">
        <v>1878</v>
      </c>
      <c r="C31" s="27" t="s">
        <v>1879</v>
      </c>
      <c r="D31" s="28">
        <v>9783823395683</v>
      </c>
      <c r="E31" s="29" t="s">
        <v>1880</v>
      </c>
      <c r="F31" s="27" t="s">
        <v>1881</v>
      </c>
      <c r="G31" s="27" t="s">
        <v>1882</v>
      </c>
      <c r="H31" s="27" t="s">
        <v>1883</v>
      </c>
      <c r="I31" s="27"/>
      <c r="J31" s="27"/>
      <c r="K31" s="27" t="s">
        <v>52</v>
      </c>
      <c r="L31" s="27">
        <v>2022</v>
      </c>
      <c r="M31" s="30">
        <v>44781</v>
      </c>
      <c r="N31" s="30"/>
      <c r="O31" s="27" t="s">
        <v>1823</v>
      </c>
      <c r="P31" s="27">
        <v>58</v>
      </c>
      <c r="Q31" s="27" t="s">
        <v>54</v>
      </c>
      <c r="R31" s="31">
        <v>78</v>
      </c>
      <c r="S31" s="32">
        <v>119</v>
      </c>
      <c r="T31" s="32"/>
      <c r="U31" s="33"/>
      <c r="V31" s="27" t="s">
        <v>1884</v>
      </c>
    </row>
    <row r="32" spans="2:22" x14ac:dyDescent="0.4">
      <c r="B32" s="27" t="s">
        <v>676</v>
      </c>
      <c r="C32" s="27" t="s">
        <v>677</v>
      </c>
      <c r="D32" s="28">
        <v>9783823395539</v>
      </c>
      <c r="E32" s="29" t="s">
        <v>678</v>
      </c>
      <c r="F32" s="27" t="s">
        <v>679</v>
      </c>
      <c r="G32" s="27" t="s">
        <v>680</v>
      </c>
      <c r="H32" s="27"/>
      <c r="I32" s="27" t="s">
        <v>681</v>
      </c>
      <c r="J32" s="27">
        <v>1</v>
      </c>
      <c r="K32" s="27" t="s">
        <v>52</v>
      </c>
      <c r="L32" s="27">
        <v>2022</v>
      </c>
      <c r="M32" s="30">
        <v>44697</v>
      </c>
      <c r="N32" s="30"/>
      <c r="O32" s="27" t="s">
        <v>87</v>
      </c>
      <c r="P32" s="27"/>
      <c r="Q32" s="27" t="s">
        <v>54</v>
      </c>
      <c r="R32" s="31">
        <v>58</v>
      </c>
      <c r="S32" s="32">
        <v>119</v>
      </c>
      <c r="T32" s="32"/>
      <c r="U32" s="33"/>
      <c r="V32" s="27" t="s">
        <v>682</v>
      </c>
    </row>
    <row r="33" spans="2:22" x14ac:dyDescent="0.4">
      <c r="B33" s="27" t="s">
        <v>1454</v>
      </c>
      <c r="C33" s="27" t="s">
        <v>1455</v>
      </c>
      <c r="D33" s="28">
        <v>9783823395249</v>
      </c>
      <c r="E33" s="29" t="s">
        <v>1456</v>
      </c>
      <c r="F33" s="27" t="s">
        <v>1457</v>
      </c>
      <c r="G33" s="27"/>
      <c r="H33" s="27" t="s">
        <v>1458</v>
      </c>
      <c r="I33" s="27"/>
      <c r="J33" s="27">
        <v>1</v>
      </c>
      <c r="K33" s="27" t="s">
        <v>52</v>
      </c>
      <c r="L33" s="27">
        <v>2021</v>
      </c>
      <c r="M33" s="30">
        <v>44522</v>
      </c>
      <c r="N33" s="30"/>
      <c r="O33" s="27"/>
      <c r="P33" s="27"/>
      <c r="Q33" s="27" t="s">
        <v>54</v>
      </c>
      <c r="R33" s="31">
        <v>68</v>
      </c>
      <c r="S33" s="32">
        <v>119</v>
      </c>
      <c r="T33" s="32"/>
      <c r="U33" s="33"/>
      <c r="V33" s="27" t="s">
        <v>1459</v>
      </c>
    </row>
    <row r="34" spans="2:22" x14ac:dyDescent="0.4">
      <c r="B34" s="27" t="s">
        <v>1460</v>
      </c>
      <c r="C34" s="27" t="s">
        <v>1461</v>
      </c>
      <c r="D34" s="28">
        <v>9783823395577</v>
      </c>
      <c r="E34" s="29" t="s">
        <v>1462</v>
      </c>
      <c r="F34" s="27" t="s">
        <v>1463</v>
      </c>
      <c r="G34" s="27" t="s">
        <v>1464</v>
      </c>
      <c r="H34" s="27" t="s">
        <v>1465</v>
      </c>
      <c r="I34" s="27"/>
      <c r="J34" s="27">
        <v>1</v>
      </c>
      <c r="K34" s="27" t="s">
        <v>52</v>
      </c>
      <c r="L34" s="27">
        <v>2022</v>
      </c>
      <c r="M34" s="30">
        <v>44907</v>
      </c>
      <c r="N34" s="30"/>
      <c r="O34" s="27" t="s">
        <v>1394</v>
      </c>
      <c r="P34" s="27">
        <v>21</v>
      </c>
      <c r="Q34" s="27" t="s">
        <v>54</v>
      </c>
      <c r="R34" s="31">
        <v>88</v>
      </c>
      <c r="S34" s="32">
        <v>132</v>
      </c>
      <c r="T34" s="32"/>
      <c r="U34" s="33"/>
      <c r="V34" s="27" t="s">
        <v>1466</v>
      </c>
    </row>
    <row r="35" spans="2:22" x14ac:dyDescent="0.4">
      <c r="B35" s="27" t="s">
        <v>1885</v>
      </c>
      <c r="C35" s="27" t="s">
        <v>1886</v>
      </c>
      <c r="D35" s="28">
        <v>9783823395294</v>
      </c>
      <c r="E35" s="29" t="s">
        <v>1887</v>
      </c>
      <c r="F35" s="27" t="s">
        <v>1888</v>
      </c>
      <c r="G35" s="27"/>
      <c r="H35" s="27" t="s">
        <v>1889</v>
      </c>
      <c r="I35" s="27"/>
      <c r="J35" s="27">
        <v>1</v>
      </c>
      <c r="K35" s="27" t="s">
        <v>52</v>
      </c>
      <c r="L35" s="27">
        <v>2021</v>
      </c>
      <c r="M35" s="30">
        <v>44543</v>
      </c>
      <c r="N35" s="30"/>
      <c r="O35" s="27" t="s">
        <v>1394</v>
      </c>
      <c r="P35" s="27">
        <v>19</v>
      </c>
      <c r="Q35" s="27" t="s">
        <v>54</v>
      </c>
      <c r="R35" s="31">
        <v>68</v>
      </c>
      <c r="S35" s="32">
        <v>119</v>
      </c>
      <c r="T35" s="32"/>
      <c r="U35" s="33"/>
      <c r="V35" s="27" t="s">
        <v>1890</v>
      </c>
    </row>
    <row r="37" spans="2:22" x14ac:dyDescent="0.4">
      <c r="B37" s="35" t="s">
        <v>128</v>
      </c>
    </row>
    <row r="38" spans="2:22" x14ac:dyDescent="0.4">
      <c r="B38" s="35" t="s">
        <v>133</v>
      </c>
    </row>
    <row r="39" spans="2:22" x14ac:dyDescent="0.4">
      <c r="B39" s="42" t="s">
        <v>3801</v>
      </c>
    </row>
  </sheetData>
  <hyperlinks>
    <hyperlink ref="B5" location="Übersicht!A1" display="zurück zur Übersicht" xr:uid="{F405B81C-155D-4A96-AFA1-9AEFCEF368B0}"/>
  </hyperlinks>
  <pageMargins left="0.7" right="0.7" top="0.78740157499999996" bottom="0.78740157499999996" header="0.3" footer="0.3"/>
  <drawing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39119-1D03-488A-86EA-32935C5CD07E}">
  <sheetPr>
    <tabColor theme="2" tint="-0.499984740745262"/>
  </sheetPr>
  <dimension ref="A1:V37"/>
  <sheetViews>
    <sheetView showGridLines="0" zoomScaleNormal="10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2125.85</v>
      </c>
      <c r="H8" s="35"/>
      <c r="I8" s="35"/>
      <c r="J8" s="35"/>
      <c r="K8" s="35"/>
      <c r="L8" s="35"/>
    </row>
    <row r="9" spans="1:22" x14ac:dyDescent="0.4">
      <c r="D9" s="36"/>
      <c r="E9" s="36"/>
      <c r="F9" s="35" t="s">
        <v>131</v>
      </c>
      <c r="G9" s="44">
        <f>SUM(Tabelle358111215222628[VK Campuslizenz | Institutional Price])</f>
        <v>2501</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497</v>
      </c>
      <c r="C13" s="27" t="s">
        <v>498</v>
      </c>
      <c r="D13" s="28">
        <v>9783823393429</v>
      </c>
      <c r="E13" s="27" t="s">
        <v>499</v>
      </c>
      <c r="F13" s="27" t="s">
        <v>500</v>
      </c>
      <c r="G13" s="27"/>
      <c r="H13" s="27" t="s">
        <v>501</v>
      </c>
      <c r="I13" s="27"/>
      <c r="J13" s="27">
        <v>1</v>
      </c>
      <c r="K13" s="27" t="s">
        <v>52</v>
      </c>
      <c r="L13" s="27">
        <v>2023</v>
      </c>
      <c r="M13" s="30"/>
      <c r="N13" s="30">
        <v>45215</v>
      </c>
      <c r="O13" s="27" t="s">
        <v>205</v>
      </c>
      <c r="P13" s="27"/>
      <c r="Q13" s="27" t="s">
        <v>54</v>
      </c>
      <c r="R13" s="31">
        <v>78</v>
      </c>
      <c r="S13" s="32">
        <v>119</v>
      </c>
      <c r="T13" s="32"/>
      <c r="U13" s="33"/>
      <c r="V13" s="27" t="s">
        <v>502</v>
      </c>
    </row>
    <row r="14" spans="1:22" x14ac:dyDescent="0.4">
      <c r="B14" s="27" t="s">
        <v>1467</v>
      </c>
      <c r="C14" s="27" t="s">
        <v>1468</v>
      </c>
      <c r="D14" s="28">
        <v>9783823394679</v>
      </c>
      <c r="E14" s="27" t="s">
        <v>1469</v>
      </c>
      <c r="F14" s="27" t="s">
        <v>1470</v>
      </c>
      <c r="G14" s="27"/>
      <c r="H14" s="27" t="s">
        <v>1471</v>
      </c>
      <c r="I14" s="27"/>
      <c r="J14" s="27">
        <v>1</v>
      </c>
      <c r="K14" s="27" t="s">
        <v>52</v>
      </c>
      <c r="L14" s="27">
        <v>2023</v>
      </c>
      <c r="M14" s="30"/>
      <c r="N14" s="30">
        <v>45173</v>
      </c>
      <c r="O14" s="27" t="s">
        <v>1472</v>
      </c>
      <c r="P14" s="27">
        <v>16</v>
      </c>
      <c r="Q14" s="27" t="s">
        <v>54</v>
      </c>
      <c r="R14" s="31">
        <v>68</v>
      </c>
      <c r="S14" s="32">
        <v>105</v>
      </c>
      <c r="T14" s="32"/>
      <c r="U14" s="33"/>
      <c r="V14" s="27" t="s">
        <v>1473</v>
      </c>
    </row>
    <row r="15" spans="1:22" x14ac:dyDescent="0.4">
      <c r="B15" s="27" t="s">
        <v>1713</v>
      </c>
      <c r="C15" s="27" t="s">
        <v>1714</v>
      </c>
      <c r="D15" s="28">
        <v>9783823395072</v>
      </c>
      <c r="E15" s="27" t="s">
        <v>1715</v>
      </c>
      <c r="F15" s="27" t="s">
        <v>1716</v>
      </c>
      <c r="G15" s="27"/>
      <c r="H15" s="27" t="s">
        <v>1717</v>
      </c>
      <c r="I15" s="27"/>
      <c r="J15" s="27">
        <v>1</v>
      </c>
      <c r="K15" s="27" t="s">
        <v>52</v>
      </c>
      <c r="L15" s="27">
        <v>2023</v>
      </c>
      <c r="M15" s="30">
        <v>45110</v>
      </c>
      <c r="N15" s="30"/>
      <c r="O15" s="27" t="s">
        <v>1472</v>
      </c>
      <c r="P15" s="27">
        <v>18</v>
      </c>
      <c r="Q15" s="27" t="s">
        <v>54</v>
      </c>
      <c r="R15" s="31">
        <v>88</v>
      </c>
      <c r="S15" s="32">
        <v>132</v>
      </c>
      <c r="T15" s="32"/>
      <c r="U15" s="33"/>
      <c r="V15" s="27" t="s">
        <v>1718</v>
      </c>
    </row>
    <row r="16" spans="1:22" x14ac:dyDescent="0.4">
      <c r="B16" s="27" t="s">
        <v>1719</v>
      </c>
      <c r="C16" s="27" t="s">
        <v>1720</v>
      </c>
      <c r="D16" s="28">
        <v>9783823394235</v>
      </c>
      <c r="E16" s="27" t="s">
        <v>1721</v>
      </c>
      <c r="F16" s="27" t="s">
        <v>1722</v>
      </c>
      <c r="G16" s="27" t="s">
        <v>1723</v>
      </c>
      <c r="H16" s="27"/>
      <c r="I16" s="27" t="s">
        <v>1724</v>
      </c>
      <c r="J16" s="27">
        <v>1</v>
      </c>
      <c r="K16" s="27" t="s">
        <v>52</v>
      </c>
      <c r="L16" s="27">
        <v>2020</v>
      </c>
      <c r="M16" s="30">
        <v>44074</v>
      </c>
      <c r="N16" s="30"/>
      <c r="O16" s="27" t="s">
        <v>1661</v>
      </c>
      <c r="P16" s="27">
        <v>222</v>
      </c>
      <c r="Q16" s="27" t="s">
        <v>54</v>
      </c>
      <c r="R16" s="31">
        <v>98</v>
      </c>
      <c r="S16" s="32">
        <v>147</v>
      </c>
      <c r="T16" s="32"/>
      <c r="U16" s="33"/>
      <c r="V16" s="27" t="s">
        <v>1725</v>
      </c>
    </row>
    <row r="17" spans="2:22" x14ac:dyDescent="0.4">
      <c r="B17" s="27" t="s">
        <v>1733</v>
      </c>
      <c r="C17" s="27" t="s">
        <v>1734</v>
      </c>
      <c r="D17" s="28">
        <v>9783823394648</v>
      </c>
      <c r="E17" s="27" t="s">
        <v>1735</v>
      </c>
      <c r="F17" s="27" t="s">
        <v>1736</v>
      </c>
      <c r="G17" s="27" t="s">
        <v>1737</v>
      </c>
      <c r="H17" s="27" t="s">
        <v>1738</v>
      </c>
      <c r="I17" s="27"/>
      <c r="J17" s="27">
        <v>1</v>
      </c>
      <c r="K17" s="27" t="s">
        <v>52</v>
      </c>
      <c r="L17" s="27">
        <v>2021</v>
      </c>
      <c r="M17" s="30">
        <v>44242</v>
      </c>
      <c r="N17" s="30"/>
      <c r="O17" s="27" t="s">
        <v>1661</v>
      </c>
      <c r="P17" s="27">
        <v>224</v>
      </c>
      <c r="Q17" s="27" t="s">
        <v>54</v>
      </c>
      <c r="R17" s="31">
        <v>78</v>
      </c>
      <c r="S17" s="32">
        <v>119</v>
      </c>
      <c r="T17" s="32"/>
      <c r="U17" s="33"/>
      <c r="V17" s="27" t="s">
        <v>1739</v>
      </c>
    </row>
    <row r="18" spans="2:22" x14ac:dyDescent="0.4">
      <c r="B18" s="27" t="s">
        <v>509</v>
      </c>
      <c r="C18" s="27" t="s">
        <v>510</v>
      </c>
      <c r="D18" s="28">
        <v>9783823395096</v>
      </c>
      <c r="E18" s="27" t="s">
        <v>511</v>
      </c>
      <c r="F18" s="27" t="s">
        <v>512</v>
      </c>
      <c r="G18" s="27"/>
      <c r="H18" s="27"/>
      <c r="I18" s="27" t="s">
        <v>501</v>
      </c>
      <c r="J18" s="27">
        <v>1</v>
      </c>
      <c r="K18" s="27" t="s">
        <v>52</v>
      </c>
      <c r="L18" s="27">
        <v>2023</v>
      </c>
      <c r="M18" s="30"/>
      <c r="N18" s="30">
        <v>45257</v>
      </c>
      <c r="O18" s="27" t="s">
        <v>513</v>
      </c>
      <c r="P18" s="27">
        <v>21</v>
      </c>
      <c r="Q18" s="27" t="s">
        <v>54</v>
      </c>
      <c r="R18" s="31">
        <v>58</v>
      </c>
      <c r="S18" s="32">
        <v>119</v>
      </c>
      <c r="T18" s="32"/>
      <c r="U18" s="33"/>
      <c r="V18" s="27" t="s">
        <v>514</v>
      </c>
    </row>
    <row r="19" spans="2:22" x14ac:dyDescent="0.4">
      <c r="B19" s="27" t="s">
        <v>1740</v>
      </c>
      <c r="C19" s="27" t="s">
        <v>1741</v>
      </c>
      <c r="D19" s="28">
        <v>9783823393764</v>
      </c>
      <c r="E19" s="27" t="s">
        <v>1742</v>
      </c>
      <c r="F19" s="27" t="s">
        <v>1743</v>
      </c>
      <c r="G19" s="27" t="s">
        <v>1744</v>
      </c>
      <c r="H19" s="27"/>
      <c r="I19" s="27" t="s">
        <v>1745</v>
      </c>
      <c r="J19" s="27">
        <v>1</v>
      </c>
      <c r="K19" s="27" t="s">
        <v>52</v>
      </c>
      <c r="L19" s="27">
        <v>2022</v>
      </c>
      <c r="M19" s="30">
        <v>44893</v>
      </c>
      <c r="N19" s="30"/>
      <c r="O19" s="27" t="s">
        <v>1746</v>
      </c>
      <c r="P19" s="27">
        <v>49</v>
      </c>
      <c r="Q19" s="27" t="s">
        <v>54</v>
      </c>
      <c r="R19" s="31">
        <v>68</v>
      </c>
      <c r="S19" s="32">
        <v>119</v>
      </c>
      <c r="T19" s="32"/>
      <c r="U19" s="33"/>
      <c r="V19" s="27" t="s">
        <v>1747</v>
      </c>
    </row>
    <row r="20" spans="2:22" x14ac:dyDescent="0.4">
      <c r="B20" s="27" t="s">
        <v>1762</v>
      </c>
      <c r="C20" s="27" t="s">
        <v>1763</v>
      </c>
      <c r="D20" s="28">
        <v>9783823394921</v>
      </c>
      <c r="E20" s="27" t="s">
        <v>1764</v>
      </c>
      <c r="F20" s="27" t="s">
        <v>1765</v>
      </c>
      <c r="G20" s="27"/>
      <c r="H20" s="27"/>
      <c r="I20" s="27" t="s">
        <v>1766</v>
      </c>
      <c r="J20" s="27">
        <v>1</v>
      </c>
      <c r="K20" s="27" t="s">
        <v>52</v>
      </c>
      <c r="L20" s="27">
        <v>2022</v>
      </c>
      <c r="M20" s="30">
        <v>44676</v>
      </c>
      <c r="N20" s="30"/>
      <c r="O20" s="27" t="s">
        <v>1746</v>
      </c>
      <c r="P20" s="27">
        <v>50</v>
      </c>
      <c r="Q20" s="27" t="s">
        <v>54</v>
      </c>
      <c r="R20" s="31">
        <v>78</v>
      </c>
      <c r="S20" s="32">
        <v>119</v>
      </c>
      <c r="T20" s="32"/>
      <c r="U20" s="33"/>
      <c r="V20" s="27" t="s">
        <v>1767</v>
      </c>
    </row>
    <row r="21" spans="2:22" x14ac:dyDescent="0.4">
      <c r="B21" s="27" t="s">
        <v>537</v>
      </c>
      <c r="C21" s="27" t="s">
        <v>538</v>
      </c>
      <c r="D21" s="28">
        <v>9783823394884</v>
      </c>
      <c r="E21" s="27" t="s">
        <v>539</v>
      </c>
      <c r="F21" s="27" t="s">
        <v>540</v>
      </c>
      <c r="G21" s="27" t="s">
        <v>541</v>
      </c>
      <c r="H21" s="27" t="s">
        <v>542</v>
      </c>
      <c r="I21" s="27"/>
      <c r="J21" s="27">
        <v>1</v>
      </c>
      <c r="K21" s="27" t="s">
        <v>52</v>
      </c>
      <c r="L21" s="27">
        <v>2021</v>
      </c>
      <c r="M21" s="30">
        <v>44354</v>
      </c>
      <c r="N21" s="30"/>
      <c r="O21" s="27"/>
      <c r="P21" s="27"/>
      <c r="Q21" s="27" t="s">
        <v>54</v>
      </c>
      <c r="R21" s="31">
        <v>29.9</v>
      </c>
      <c r="S21" s="32">
        <v>119</v>
      </c>
      <c r="T21" s="32"/>
      <c r="U21" s="33"/>
      <c r="V21" s="27" t="s">
        <v>543</v>
      </c>
    </row>
    <row r="22" spans="2:22" x14ac:dyDescent="0.4">
      <c r="B22" s="27" t="s">
        <v>1768</v>
      </c>
      <c r="C22" s="27" t="s">
        <v>1769</v>
      </c>
      <c r="D22" s="28">
        <v>9783772057564</v>
      </c>
      <c r="E22" s="27" t="s">
        <v>1770</v>
      </c>
      <c r="F22" s="27" t="s">
        <v>1771</v>
      </c>
      <c r="G22" s="27" t="s">
        <v>1772</v>
      </c>
      <c r="H22" s="27" t="s">
        <v>254</v>
      </c>
      <c r="I22" s="27" t="s">
        <v>1773</v>
      </c>
      <c r="J22" s="27">
        <v>2</v>
      </c>
      <c r="K22" s="27" t="s">
        <v>1774</v>
      </c>
      <c r="L22" s="27">
        <v>2021</v>
      </c>
      <c r="M22" s="30">
        <v>44543</v>
      </c>
      <c r="N22" s="30"/>
      <c r="O22" s="27"/>
      <c r="P22" s="27"/>
      <c r="Q22" s="27" t="s">
        <v>63</v>
      </c>
      <c r="R22" s="31">
        <v>29.9</v>
      </c>
      <c r="S22" s="32">
        <v>119</v>
      </c>
      <c r="T22" s="32"/>
      <c r="U22" s="33"/>
      <c r="V22" s="27" t="s">
        <v>1775</v>
      </c>
    </row>
    <row r="23" spans="2:22" x14ac:dyDescent="0.4">
      <c r="B23" s="27" t="s">
        <v>1503</v>
      </c>
      <c r="C23" s="27" t="s">
        <v>1504</v>
      </c>
      <c r="D23" s="28">
        <v>9783772057304</v>
      </c>
      <c r="E23" s="27" t="s">
        <v>1505</v>
      </c>
      <c r="F23" s="27" t="s">
        <v>1506</v>
      </c>
      <c r="G23" s="27" t="s">
        <v>1507</v>
      </c>
      <c r="H23" s="27" t="s">
        <v>1508</v>
      </c>
      <c r="I23" s="27"/>
      <c r="J23" s="27">
        <v>1</v>
      </c>
      <c r="K23" s="27" t="s">
        <v>52</v>
      </c>
      <c r="L23" s="27">
        <v>2021</v>
      </c>
      <c r="M23" s="30">
        <v>44242</v>
      </c>
      <c r="N23" s="30"/>
      <c r="O23" s="27" t="s">
        <v>1431</v>
      </c>
      <c r="P23" s="27">
        <v>142</v>
      </c>
      <c r="Q23" s="27" t="s">
        <v>63</v>
      </c>
      <c r="R23" s="31">
        <v>78</v>
      </c>
      <c r="S23" s="32">
        <v>0</v>
      </c>
      <c r="T23" s="32" t="s">
        <v>44</v>
      </c>
      <c r="U23" s="33" t="s">
        <v>55</v>
      </c>
      <c r="V23" s="27" t="s">
        <v>1509</v>
      </c>
    </row>
    <row r="24" spans="2:22" x14ac:dyDescent="0.4">
      <c r="B24" s="27" t="s">
        <v>1796</v>
      </c>
      <c r="C24" s="27" t="s">
        <v>1797</v>
      </c>
      <c r="D24" s="28">
        <v>9783823394631</v>
      </c>
      <c r="E24" s="27" t="s">
        <v>1798</v>
      </c>
      <c r="F24" s="27" t="s">
        <v>1799</v>
      </c>
      <c r="G24" s="27" t="s">
        <v>1800</v>
      </c>
      <c r="H24" s="27" t="s">
        <v>1801</v>
      </c>
      <c r="I24" s="27"/>
      <c r="J24" s="27">
        <v>1</v>
      </c>
      <c r="K24" s="27" t="s">
        <v>52</v>
      </c>
      <c r="L24" s="27">
        <v>2020</v>
      </c>
      <c r="M24" s="30">
        <v>44130</v>
      </c>
      <c r="N24" s="30"/>
      <c r="O24" s="27" t="s">
        <v>1661</v>
      </c>
      <c r="P24" s="27">
        <v>223</v>
      </c>
      <c r="Q24" s="27" t="s">
        <v>54</v>
      </c>
      <c r="R24" s="31">
        <v>128</v>
      </c>
      <c r="S24" s="32">
        <v>192</v>
      </c>
      <c r="T24" s="32"/>
      <c r="U24" s="33"/>
      <c r="V24" s="27" t="s">
        <v>1802</v>
      </c>
    </row>
    <row r="25" spans="2:22" x14ac:dyDescent="0.4">
      <c r="B25" s="27" t="s">
        <v>1510</v>
      </c>
      <c r="C25" s="27" t="s">
        <v>1511</v>
      </c>
      <c r="D25" s="28">
        <v>9783823393535</v>
      </c>
      <c r="E25" s="27" t="s">
        <v>1512</v>
      </c>
      <c r="F25" s="27" t="s">
        <v>1513</v>
      </c>
      <c r="G25" s="27" t="s">
        <v>1514</v>
      </c>
      <c r="H25" s="27"/>
      <c r="I25" s="27" t="s">
        <v>1515</v>
      </c>
      <c r="J25" s="27">
        <v>1</v>
      </c>
      <c r="K25" s="27" t="s">
        <v>52</v>
      </c>
      <c r="L25" s="27">
        <v>2020</v>
      </c>
      <c r="M25" s="30">
        <v>44172</v>
      </c>
      <c r="N25" s="30"/>
      <c r="O25" s="27" t="s">
        <v>1516</v>
      </c>
      <c r="P25" s="27">
        <v>145</v>
      </c>
      <c r="Q25" s="27" t="s">
        <v>54</v>
      </c>
      <c r="R25" s="31">
        <v>78</v>
      </c>
      <c r="S25" s="32">
        <v>119</v>
      </c>
      <c r="T25" s="32"/>
      <c r="U25" s="33"/>
      <c r="V25" s="27" t="s">
        <v>1517</v>
      </c>
    </row>
    <row r="26" spans="2:22" x14ac:dyDescent="0.4">
      <c r="B26" s="27" t="s">
        <v>544</v>
      </c>
      <c r="C26" s="27" t="s">
        <v>545</v>
      </c>
      <c r="D26" s="28">
        <v>9783823394280</v>
      </c>
      <c r="E26" s="27" t="s">
        <v>546</v>
      </c>
      <c r="F26" s="27" t="s">
        <v>547</v>
      </c>
      <c r="G26" s="27" t="s">
        <v>548</v>
      </c>
      <c r="H26" s="27"/>
      <c r="I26" s="27" t="s">
        <v>549</v>
      </c>
      <c r="J26" s="27">
        <v>1</v>
      </c>
      <c r="K26" s="27" t="s">
        <v>52</v>
      </c>
      <c r="L26" s="27">
        <v>2021</v>
      </c>
      <c r="M26" s="30">
        <v>44417</v>
      </c>
      <c r="N26" s="30"/>
      <c r="O26" s="27" t="s">
        <v>513</v>
      </c>
      <c r="P26" s="27">
        <v>19</v>
      </c>
      <c r="Q26" s="27" t="s">
        <v>54</v>
      </c>
      <c r="R26" s="31">
        <v>78</v>
      </c>
      <c r="S26" s="32">
        <v>119</v>
      </c>
      <c r="T26" s="32" t="s">
        <v>44</v>
      </c>
      <c r="U26" s="33" t="s">
        <v>550</v>
      </c>
      <c r="V26" s="27" t="s">
        <v>551</v>
      </c>
    </row>
    <row r="27" spans="2:22" x14ac:dyDescent="0.4">
      <c r="B27" s="27" t="s">
        <v>1803</v>
      </c>
      <c r="C27" s="27" t="s">
        <v>1804</v>
      </c>
      <c r="D27" s="28">
        <v>9783823394792</v>
      </c>
      <c r="E27" s="27" t="s">
        <v>1805</v>
      </c>
      <c r="F27" s="27" t="s">
        <v>1806</v>
      </c>
      <c r="G27" s="27" t="s">
        <v>1807</v>
      </c>
      <c r="H27" s="27" t="s">
        <v>1808</v>
      </c>
      <c r="I27" s="27"/>
      <c r="J27" s="27">
        <v>1</v>
      </c>
      <c r="K27" s="27" t="s">
        <v>52</v>
      </c>
      <c r="L27" s="27">
        <v>2021</v>
      </c>
      <c r="M27" s="30">
        <v>44347</v>
      </c>
      <c r="N27" s="30"/>
      <c r="O27" s="27" t="s">
        <v>1809</v>
      </c>
      <c r="P27" s="27">
        <v>225</v>
      </c>
      <c r="Q27" s="27" t="s">
        <v>54</v>
      </c>
      <c r="R27" s="31">
        <v>88</v>
      </c>
      <c r="S27" s="32">
        <v>132</v>
      </c>
      <c r="T27" s="32"/>
      <c r="U27" s="33"/>
      <c r="V27" s="27" t="s">
        <v>1810</v>
      </c>
    </row>
    <row r="28" spans="2:22" x14ac:dyDescent="0.4">
      <c r="B28" s="27" t="s">
        <v>558</v>
      </c>
      <c r="C28" s="27" t="s">
        <v>559</v>
      </c>
      <c r="D28" s="28">
        <v>9783823393054</v>
      </c>
      <c r="E28" s="27" t="s">
        <v>560</v>
      </c>
      <c r="F28" s="27" t="s">
        <v>561</v>
      </c>
      <c r="G28" s="27"/>
      <c r="H28" s="27"/>
      <c r="I28" s="27" t="s">
        <v>562</v>
      </c>
      <c r="J28" s="27">
        <v>1</v>
      </c>
      <c r="K28" s="27" t="s">
        <v>52</v>
      </c>
      <c r="L28" s="27">
        <v>2021</v>
      </c>
      <c r="M28" s="30">
        <v>44417</v>
      </c>
      <c r="N28" s="30"/>
      <c r="O28" s="27" t="s">
        <v>513</v>
      </c>
      <c r="P28" s="27">
        <v>18</v>
      </c>
      <c r="Q28" s="27" t="s">
        <v>54</v>
      </c>
      <c r="R28" s="31">
        <v>68</v>
      </c>
      <c r="S28" s="32">
        <v>119</v>
      </c>
      <c r="T28" s="32"/>
      <c r="U28" s="33"/>
      <c r="V28" s="27" t="s">
        <v>563</v>
      </c>
    </row>
    <row r="29" spans="2:22" x14ac:dyDescent="0.4">
      <c r="B29" s="27" t="s">
        <v>564</v>
      </c>
      <c r="C29" s="27" t="s">
        <v>565</v>
      </c>
      <c r="D29" s="28">
        <v>9783823394969</v>
      </c>
      <c r="E29" s="27" t="s">
        <v>566</v>
      </c>
      <c r="F29" s="27" t="s">
        <v>567</v>
      </c>
      <c r="G29" s="27"/>
      <c r="H29" s="27"/>
      <c r="I29" s="27" t="s">
        <v>568</v>
      </c>
      <c r="J29" s="27">
        <v>1</v>
      </c>
      <c r="K29" s="27" t="s">
        <v>52</v>
      </c>
      <c r="L29" s="27">
        <v>2022</v>
      </c>
      <c r="M29" s="30">
        <v>44711</v>
      </c>
      <c r="N29" s="30"/>
      <c r="O29" s="27" t="s">
        <v>513</v>
      </c>
      <c r="P29" s="27">
        <v>22</v>
      </c>
      <c r="Q29" s="27" t="s">
        <v>54</v>
      </c>
      <c r="R29" s="31">
        <v>78</v>
      </c>
      <c r="S29" s="32">
        <v>119</v>
      </c>
      <c r="T29" s="32"/>
      <c r="U29" s="33"/>
      <c r="V29" s="27" t="s">
        <v>569</v>
      </c>
    </row>
    <row r="30" spans="2:22" x14ac:dyDescent="0.4">
      <c r="B30" s="27" t="s">
        <v>1811</v>
      </c>
      <c r="C30" s="27" t="s">
        <v>1812</v>
      </c>
      <c r="D30" s="28">
        <v>9783823394259</v>
      </c>
      <c r="E30" s="27" t="s">
        <v>1813</v>
      </c>
      <c r="F30" s="27" t="s">
        <v>1814</v>
      </c>
      <c r="G30" s="27" t="s">
        <v>1815</v>
      </c>
      <c r="H30" s="27" t="s">
        <v>1816</v>
      </c>
      <c r="I30" s="27"/>
      <c r="J30" s="27">
        <v>1</v>
      </c>
      <c r="K30" s="27" t="s">
        <v>52</v>
      </c>
      <c r="L30" s="27">
        <v>2022</v>
      </c>
      <c r="M30" s="30">
        <v>44641</v>
      </c>
      <c r="N30" s="30"/>
      <c r="O30" s="27" t="s">
        <v>1472</v>
      </c>
      <c r="P30" s="27">
        <v>15</v>
      </c>
      <c r="Q30" s="27" t="s">
        <v>54</v>
      </c>
      <c r="R30" s="31">
        <v>68</v>
      </c>
      <c r="S30" s="32">
        <v>119</v>
      </c>
      <c r="T30" s="32"/>
      <c r="U30" s="33"/>
      <c r="V30" s="27" t="s">
        <v>1817</v>
      </c>
    </row>
    <row r="31" spans="2:22" x14ac:dyDescent="0.4">
      <c r="B31" s="27" t="s">
        <v>570</v>
      </c>
      <c r="C31" s="27" t="s">
        <v>571</v>
      </c>
      <c r="D31" s="28">
        <v>9783823394877</v>
      </c>
      <c r="E31" s="27" t="s">
        <v>572</v>
      </c>
      <c r="F31" s="27" t="s">
        <v>573</v>
      </c>
      <c r="G31" s="27" t="s">
        <v>574</v>
      </c>
      <c r="H31" s="27"/>
      <c r="I31" s="27" t="s">
        <v>575</v>
      </c>
      <c r="J31" s="27">
        <v>1</v>
      </c>
      <c r="K31" s="27" t="s">
        <v>52</v>
      </c>
      <c r="L31" s="27">
        <v>2022</v>
      </c>
      <c r="M31" s="30">
        <v>44620</v>
      </c>
      <c r="N31" s="30"/>
      <c r="O31" s="27" t="s">
        <v>513</v>
      </c>
      <c r="P31" s="27">
        <v>20</v>
      </c>
      <c r="Q31" s="27" t="s">
        <v>54</v>
      </c>
      <c r="R31" s="31">
        <v>82</v>
      </c>
      <c r="S31" s="32">
        <v>129</v>
      </c>
      <c r="T31" s="32"/>
      <c r="U31" s="33"/>
      <c r="V31" s="27" t="s">
        <v>576</v>
      </c>
    </row>
    <row r="32" spans="2:22" x14ac:dyDescent="0.4">
      <c r="B32" s="27" t="s">
        <v>598</v>
      </c>
      <c r="C32" s="27" t="s">
        <v>599</v>
      </c>
      <c r="D32" s="28">
        <v>9783823394358</v>
      </c>
      <c r="E32" s="27" t="s">
        <v>600</v>
      </c>
      <c r="F32" s="27" t="s">
        <v>601</v>
      </c>
      <c r="G32" s="27" t="s">
        <v>602</v>
      </c>
      <c r="H32" s="27" t="s">
        <v>603</v>
      </c>
      <c r="I32" s="27"/>
      <c r="J32" s="27">
        <v>1</v>
      </c>
      <c r="K32" s="27" t="s">
        <v>52</v>
      </c>
      <c r="L32" s="27">
        <v>2021</v>
      </c>
      <c r="M32" s="30">
        <v>44242</v>
      </c>
      <c r="N32" s="30"/>
      <c r="O32" s="27" t="s">
        <v>604</v>
      </c>
      <c r="P32" s="27">
        <v>17</v>
      </c>
      <c r="Q32" s="27" t="s">
        <v>54</v>
      </c>
      <c r="R32" s="31">
        <v>78</v>
      </c>
      <c r="S32" s="32">
        <v>117</v>
      </c>
      <c r="T32" s="32"/>
      <c r="U32" s="33"/>
      <c r="V32" s="27" t="s">
        <v>605</v>
      </c>
    </row>
    <row r="33" spans="2:22" x14ac:dyDescent="0.4">
      <c r="B33" s="27" t="s">
        <v>1543</v>
      </c>
      <c r="C33" s="27" t="s">
        <v>1544</v>
      </c>
      <c r="D33" s="28">
        <v>9783823394907</v>
      </c>
      <c r="E33" s="27" t="s">
        <v>1545</v>
      </c>
      <c r="F33" s="27" t="s">
        <v>1546</v>
      </c>
      <c r="G33" s="27"/>
      <c r="H33" s="27" t="s">
        <v>1547</v>
      </c>
      <c r="I33" s="27"/>
      <c r="J33" s="27">
        <v>1</v>
      </c>
      <c r="K33" s="27" t="s">
        <v>52</v>
      </c>
      <c r="L33" s="27">
        <v>2021</v>
      </c>
      <c r="M33" s="30">
        <v>44445</v>
      </c>
      <c r="N33" s="30"/>
      <c r="O33" s="27" t="s">
        <v>1472</v>
      </c>
      <c r="P33" s="27">
        <v>17</v>
      </c>
      <c r="Q33" s="27" t="s">
        <v>54</v>
      </c>
      <c r="R33" s="31">
        <v>78</v>
      </c>
      <c r="S33" s="32">
        <v>119</v>
      </c>
      <c r="T33" s="32"/>
      <c r="U33" s="33"/>
      <c r="V33" s="27" t="s">
        <v>1548</v>
      </c>
    </row>
    <row r="35" spans="2:22" x14ac:dyDescent="0.4">
      <c r="B35" s="35" t="s">
        <v>128</v>
      </c>
    </row>
    <row r="36" spans="2:22" x14ac:dyDescent="0.4">
      <c r="B36" s="35" t="s">
        <v>133</v>
      </c>
    </row>
    <row r="37" spans="2:22" x14ac:dyDescent="0.4">
      <c r="B37" s="42" t="s">
        <v>3801</v>
      </c>
    </row>
  </sheetData>
  <hyperlinks>
    <hyperlink ref="B5" location="Übersicht!A1" display="zurück zur Übersicht" xr:uid="{7BB7F8BC-ABF9-4BDC-8E39-803CDEC0AFE3}"/>
  </hyperlinks>
  <pageMargins left="0.7" right="0.7" top="0.78740157499999996" bottom="0.78740157499999996" header="0.3" footer="0.3"/>
  <drawing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AB8F0-D521-4ADC-9F78-FFA5760BE49D}">
  <sheetPr>
    <tabColor theme="2" tint="-0.749992370372631"/>
  </sheetPr>
  <dimension ref="A1:V33"/>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2087.6</v>
      </c>
      <c r="H8" s="35"/>
      <c r="I8" s="35"/>
      <c r="J8" s="35"/>
      <c r="K8" s="35"/>
      <c r="L8" s="35"/>
    </row>
    <row r="9" spans="1:22" x14ac:dyDescent="0.4">
      <c r="D9" s="36"/>
      <c r="E9" s="36"/>
      <c r="F9" s="35" t="s">
        <v>131</v>
      </c>
      <c r="G9" s="44">
        <f>SUM(Tabelle35811121522262829[VK Campuslizenz | Institutional Price])</f>
        <v>2456</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403</v>
      </c>
      <c r="C13" s="27" t="s">
        <v>404</v>
      </c>
      <c r="D13" s="28">
        <v>9783823393924</v>
      </c>
      <c r="E13" s="27" t="s">
        <v>405</v>
      </c>
      <c r="F13" s="27" t="s">
        <v>406</v>
      </c>
      <c r="G13" s="27" t="s">
        <v>407</v>
      </c>
      <c r="H13" s="27" t="s">
        <v>408</v>
      </c>
      <c r="I13" s="27"/>
      <c r="J13" s="27">
        <v>1</v>
      </c>
      <c r="K13" s="27" t="s">
        <v>52</v>
      </c>
      <c r="L13" s="27">
        <v>2020</v>
      </c>
      <c r="M13" s="30">
        <v>44130</v>
      </c>
      <c r="N13" s="30"/>
      <c r="O13" s="27" t="s">
        <v>409</v>
      </c>
      <c r="P13" s="27">
        <v>2</v>
      </c>
      <c r="Q13" s="27" t="s">
        <v>54</v>
      </c>
      <c r="R13" s="31">
        <v>78</v>
      </c>
      <c r="S13" s="32">
        <v>119</v>
      </c>
      <c r="T13" s="32" t="s">
        <v>44</v>
      </c>
      <c r="U13" s="33" t="s">
        <v>410</v>
      </c>
      <c r="V13" s="27" t="s">
        <v>411</v>
      </c>
    </row>
    <row r="14" spans="1:22" x14ac:dyDescent="0.4">
      <c r="B14" s="27" t="s">
        <v>1562</v>
      </c>
      <c r="C14" s="27" t="s">
        <v>1563</v>
      </c>
      <c r="D14" s="28">
        <v>9783823394075</v>
      </c>
      <c r="E14" s="27" t="s">
        <v>1564</v>
      </c>
      <c r="F14" s="27" t="s">
        <v>1565</v>
      </c>
      <c r="G14" s="27" t="s">
        <v>1566</v>
      </c>
      <c r="H14" s="27" t="s">
        <v>1567</v>
      </c>
      <c r="I14" s="27"/>
      <c r="J14" s="27">
        <v>1</v>
      </c>
      <c r="K14" s="27" t="s">
        <v>52</v>
      </c>
      <c r="L14" s="27">
        <v>2020</v>
      </c>
      <c r="M14" s="30">
        <v>44179</v>
      </c>
      <c r="N14" s="30"/>
      <c r="O14" s="27" t="s">
        <v>703</v>
      </c>
      <c r="P14" s="27">
        <v>579</v>
      </c>
      <c r="Q14" s="27" t="s">
        <v>54</v>
      </c>
      <c r="R14" s="31">
        <v>88</v>
      </c>
      <c r="S14" s="32">
        <v>119</v>
      </c>
      <c r="T14" s="32"/>
      <c r="U14" s="33"/>
      <c r="V14" s="27" t="s">
        <v>1568</v>
      </c>
    </row>
    <row r="15" spans="1:22" x14ac:dyDescent="0.4">
      <c r="B15" s="27" t="s">
        <v>1569</v>
      </c>
      <c r="C15" s="27" t="s">
        <v>1570</v>
      </c>
      <c r="D15" s="28">
        <v>9783823394181</v>
      </c>
      <c r="E15" s="27" t="s">
        <v>1571</v>
      </c>
      <c r="F15" s="27" t="s">
        <v>1572</v>
      </c>
      <c r="G15" s="27" t="s">
        <v>1573</v>
      </c>
      <c r="H15" s="27" t="s">
        <v>1574</v>
      </c>
      <c r="I15" s="27"/>
      <c r="J15" s="27">
        <v>1</v>
      </c>
      <c r="K15" s="27" t="s">
        <v>52</v>
      </c>
      <c r="L15" s="27">
        <v>2020</v>
      </c>
      <c r="M15" s="30">
        <v>44179</v>
      </c>
      <c r="N15" s="30"/>
      <c r="O15" s="27" t="s">
        <v>703</v>
      </c>
      <c r="P15" s="27">
        <v>577</v>
      </c>
      <c r="Q15" s="27" t="s">
        <v>54</v>
      </c>
      <c r="R15" s="31">
        <v>98</v>
      </c>
      <c r="S15" s="32">
        <v>147</v>
      </c>
      <c r="T15" s="32"/>
      <c r="U15" s="33"/>
      <c r="V15" s="27" t="s">
        <v>1575</v>
      </c>
    </row>
    <row r="16" spans="1:22" x14ac:dyDescent="0.4">
      <c r="B16" s="27" t="s">
        <v>1576</v>
      </c>
      <c r="C16" s="27" t="s">
        <v>1577</v>
      </c>
      <c r="D16" s="28">
        <v>9783823302032</v>
      </c>
      <c r="E16" s="27" t="s">
        <v>1578</v>
      </c>
      <c r="F16" s="27" t="s">
        <v>1579</v>
      </c>
      <c r="G16" s="27" t="s">
        <v>1580</v>
      </c>
      <c r="H16" s="27" t="s">
        <v>1581</v>
      </c>
      <c r="I16" s="27"/>
      <c r="J16" s="27">
        <v>1</v>
      </c>
      <c r="K16" s="27" t="s">
        <v>52</v>
      </c>
      <c r="L16" s="27">
        <v>2020</v>
      </c>
      <c r="M16" s="30">
        <v>43920</v>
      </c>
      <c r="N16" s="30"/>
      <c r="O16" s="27"/>
      <c r="P16" s="27"/>
      <c r="Q16" s="27" t="s">
        <v>54</v>
      </c>
      <c r="R16" s="31">
        <v>68</v>
      </c>
      <c r="S16" s="32">
        <v>119</v>
      </c>
      <c r="T16" s="32"/>
      <c r="U16" s="33"/>
      <c r="V16" s="27" t="s">
        <v>1582</v>
      </c>
    </row>
    <row r="17" spans="2:22" x14ac:dyDescent="0.4">
      <c r="B17" s="27" t="s">
        <v>1583</v>
      </c>
      <c r="C17" s="27" t="s">
        <v>1584</v>
      </c>
      <c r="D17" s="28">
        <v>9783823302209</v>
      </c>
      <c r="E17" s="27" t="s">
        <v>1585</v>
      </c>
      <c r="F17" s="27" t="s">
        <v>1579</v>
      </c>
      <c r="G17" s="27" t="s">
        <v>1586</v>
      </c>
      <c r="H17" s="27" t="s">
        <v>1581</v>
      </c>
      <c r="I17" s="27"/>
      <c r="J17" s="27">
        <v>1</v>
      </c>
      <c r="K17" s="27" t="s">
        <v>52</v>
      </c>
      <c r="L17" s="27">
        <v>2021</v>
      </c>
      <c r="M17" s="30">
        <v>44487</v>
      </c>
      <c r="N17" s="30"/>
      <c r="O17" s="27"/>
      <c r="P17" s="27"/>
      <c r="Q17" s="27" t="s">
        <v>54</v>
      </c>
      <c r="R17" s="31">
        <v>88</v>
      </c>
      <c r="S17" s="32">
        <v>132</v>
      </c>
      <c r="T17" s="32"/>
      <c r="U17" s="33"/>
      <c r="V17" s="27" t="s">
        <v>1587</v>
      </c>
    </row>
    <row r="18" spans="2:22" x14ac:dyDescent="0.4">
      <c r="B18" s="27" t="s">
        <v>1588</v>
      </c>
      <c r="C18" s="27" t="s">
        <v>1589</v>
      </c>
      <c r="D18" s="28">
        <v>9783823302216</v>
      </c>
      <c r="E18" s="27" t="s">
        <v>1590</v>
      </c>
      <c r="F18" s="27" t="s">
        <v>1579</v>
      </c>
      <c r="G18" s="27" t="s">
        <v>1591</v>
      </c>
      <c r="H18" s="27" t="s">
        <v>1581</v>
      </c>
      <c r="I18" s="27"/>
      <c r="J18" s="27">
        <v>1</v>
      </c>
      <c r="K18" s="27" t="s">
        <v>52</v>
      </c>
      <c r="L18" s="27">
        <v>2022</v>
      </c>
      <c r="M18" s="30">
        <v>44739</v>
      </c>
      <c r="N18" s="30"/>
      <c r="O18" s="27"/>
      <c r="P18" s="27"/>
      <c r="Q18" s="27" t="s">
        <v>54</v>
      </c>
      <c r="R18" s="31">
        <v>68</v>
      </c>
      <c r="S18" s="32">
        <v>119</v>
      </c>
      <c r="T18" s="32"/>
      <c r="U18" s="33"/>
      <c r="V18" s="27" t="s">
        <v>1592</v>
      </c>
    </row>
    <row r="19" spans="2:22" x14ac:dyDescent="0.4">
      <c r="B19" s="27" t="s">
        <v>1593</v>
      </c>
      <c r="C19" s="27" t="s">
        <v>1594</v>
      </c>
      <c r="D19" s="28">
        <v>9783823392514</v>
      </c>
      <c r="E19" s="27" t="s">
        <v>1595</v>
      </c>
      <c r="F19" s="27" t="s">
        <v>1596</v>
      </c>
      <c r="G19" s="27" t="s">
        <v>1597</v>
      </c>
      <c r="H19" s="27"/>
      <c r="I19" s="27" t="s">
        <v>1598</v>
      </c>
      <c r="J19" s="27">
        <v>1</v>
      </c>
      <c r="K19" s="27" t="s">
        <v>52</v>
      </c>
      <c r="L19" s="27">
        <v>2020</v>
      </c>
      <c r="M19" s="30">
        <v>44004</v>
      </c>
      <c r="N19" s="30"/>
      <c r="O19" s="27" t="s">
        <v>703</v>
      </c>
      <c r="P19" s="27">
        <v>569</v>
      </c>
      <c r="Q19" s="27" t="s">
        <v>54</v>
      </c>
      <c r="R19" s="31">
        <v>98</v>
      </c>
      <c r="S19" s="32">
        <v>147</v>
      </c>
      <c r="T19" s="32"/>
      <c r="U19" s="33"/>
      <c r="V19" s="27" t="s">
        <v>1599</v>
      </c>
    </row>
    <row r="20" spans="2:22" x14ac:dyDescent="0.4">
      <c r="B20" s="27" t="s">
        <v>322</v>
      </c>
      <c r="C20" s="27" t="s">
        <v>323</v>
      </c>
      <c r="D20" s="28">
        <v>9783772057052</v>
      </c>
      <c r="E20" s="27" t="s">
        <v>324</v>
      </c>
      <c r="F20" s="27" t="s">
        <v>325</v>
      </c>
      <c r="G20" s="27"/>
      <c r="H20" s="27"/>
      <c r="I20" s="27" t="s">
        <v>326</v>
      </c>
      <c r="J20" s="27">
        <v>1</v>
      </c>
      <c r="K20" s="27" t="s">
        <v>52</v>
      </c>
      <c r="L20" s="27">
        <v>2020</v>
      </c>
      <c r="M20" s="30">
        <v>44025</v>
      </c>
      <c r="N20" s="30"/>
      <c r="O20" s="27" t="s">
        <v>327</v>
      </c>
      <c r="P20" s="27" t="s">
        <v>328</v>
      </c>
      <c r="Q20" s="27" t="s">
        <v>63</v>
      </c>
      <c r="R20" s="31">
        <v>78</v>
      </c>
      <c r="S20" s="32">
        <v>119</v>
      </c>
      <c r="T20" s="32"/>
      <c r="U20" s="33"/>
      <c r="V20" s="27" t="s">
        <v>329</v>
      </c>
    </row>
    <row r="21" spans="2:22" x14ac:dyDescent="0.4">
      <c r="B21" s="27" t="s">
        <v>1655</v>
      </c>
      <c r="C21" s="27" t="s">
        <v>1656</v>
      </c>
      <c r="D21" s="28">
        <v>9783823393801</v>
      </c>
      <c r="E21" s="27" t="s">
        <v>1657</v>
      </c>
      <c r="F21" s="27" t="s">
        <v>1658</v>
      </c>
      <c r="G21" s="27" t="s">
        <v>1659</v>
      </c>
      <c r="H21" s="27"/>
      <c r="I21" s="27" t="s">
        <v>1660</v>
      </c>
      <c r="J21" s="27">
        <v>1</v>
      </c>
      <c r="K21" s="27" t="s">
        <v>52</v>
      </c>
      <c r="L21" s="27">
        <v>2020</v>
      </c>
      <c r="M21" s="30">
        <v>43920</v>
      </c>
      <c r="N21" s="30"/>
      <c r="O21" s="27" t="s">
        <v>1661</v>
      </c>
      <c r="P21" s="27">
        <v>221</v>
      </c>
      <c r="Q21" s="27" t="s">
        <v>54</v>
      </c>
      <c r="R21" s="31">
        <v>78</v>
      </c>
      <c r="S21" s="32">
        <v>119</v>
      </c>
      <c r="T21" s="32"/>
      <c r="U21" s="33"/>
      <c r="V21" s="27" t="s">
        <v>1662</v>
      </c>
    </row>
    <row r="22" spans="2:22" x14ac:dyDescent="0.4">
      <c r="B22" s="27" t="s">
        <v>1360</v>
      </c>
      <c r="C22" s="27" t="s">
        <v>1361</v>
      </c>
      <c r="D22" s="28">
        <v>9783823394051</v>
      </c>
      <c r="E22" s="27" t="s">
        <v>1362</v>
      </c>
      <c r="F22" s="27" t="s">
        <v>1363</v>
      </c>
      <c r="G22" s="27" t="s">
        <v>385</v>
      </c>
      <c r="H22" s="27" t="s">
        <v>1364</v>
      </c>
      <c r="I22" s="27"/>
      <c r="J22" s="27">
        <v>3</v>
      </c>
      <c r="K22" s="27" t="s">
        <v>1365</v>
      </c>
      <c r="L22" s="27">
        <v>2020</v>
      </c>
      <c r="M22" s="30">
        <v>43990</v>
      </c>
      <c r="N22" s="30"/>
      <c r="O22" s="27" t="s">
        <v>176</v>
      </c>
      <c r="P22" s="27"/>
      <c r="Q22" s="27" t="s">
        <v>54</v>
      </c>
      <c r="R22" s="31">
        <v>24.99</v>
      </c>
      <c r="S22" s="32">
        <v>299</v>
      </c>
      <c r="T22" s="32"/>
      <c r="U22" s="33"/>
      <c r="V22" s="27" t="s">
        <v>1366</v>
      </c>
    </row>
    <row r="23" spans="2:22" x14ac:dyDescent="0.4">
      <c r="B23" s="27" t="s">
        <v>1367</v>
      </c>
      <c r="C23" s="27" t="s">
        <v>1368</v>
      </c>
      <c r="D23" s="28">
        <v>9783823394198</v>
      </c>
      <c r="E23" s="27" t="s">
        <v>1369</v>
      </c>
      <c r="F23" s="27" t="s">
        <v>1370</v>
      </c>
      <c r="G23" s="27" t="s">
        <v>1371</v>
      </c>
      <c r="H23" s="27" t="s">
        <v>1372</v>
      </c>
      <c r="I23" s="27"/>
      <c r="J23" s="27">
        <v>1</v>
      </c>
      <c r="K23" s="27" t="s">
        <v>52</v>
      </c>
      <c r="L23" s="27">
        <v>2021</v>
      </c>
      <c r="M23" s="30">
        <v>44221</v>
      </c>
      <c r="N23" s="30"/>
      <c r="O23" s="27"/>
      <c r="P23" s="27"/>
      <c r="Q23" s="27" t="s">
        <v>54</v>
      </c>
      <c r="R23" s="31">
        <v>26.99</v>
      </c>
      <c r="S23" s="32">
        <v>249</v>
      </c>
      <c r="T23" s="32"/>
      <c r="U23" s="33"/>
      <c r="V23" s="27" t="s">
        <v>1373</v>
      </c>
    </row>
    <row r="24" spans="2:22" x14ac:dyDescent="0.4">
      <c r="B24" s="27" t="s">
        <v>471</v>
      </c>
      <c r="C24" s="27" t="s">
        <v>472</v>
      </c>
      <c r="D24" s="28">
        <v>9783823393917</v>
      </c>
      <c r="E24" s="27" t="s">
        <v>473</v>
      </c>
      <c r="F24" s="27" t="s">
        <v>474</v>
      </c>
      <c r="G24" s="27" t="s">
        <v>475</v>
      </c>
      <c r="H24" s="27" t="s">
        <v>476</v>
      </c>
      <c r="I24" s="27"/>
      <c r="J24" s="27">
        <v>1</v>
      </c>
      <c r="K24" s="27" t="s">
        <v>52</v>
      </c>
      <c r="L24" s="27">
        <v>2020</v>
      </c>
      <c r="M24" s="30">
        <v>43962</v>
      </c>
      <c r="N24" s="30"/>
      <c r="O24" s="27" t="s">
        <v>87</v>
      </c>
      <c r="P24" s="27"/>
      <c r="Q24" s="27" t="s">
        <v>54</v>
      </c>
      <c r="R24" s="31">
        <v>89</v>
      </c>
      <c r="S24" s="32">
        <v>132</v>
      </c>
      <c r="T24" s="32"/>
      <c r="U24" s="33"/>
      <c r="V24" s="27" t="s">
        <v>477</v>
      </c>
    </row>
    <row r="25" spans="2:22" x14ac:dyDescent="0.4">
      <c r="B25" s="27" t="s">
        <v>1614</v>
      </c>
      <c r="C25" s="27" t="s">
        <v>1615</v>
      </c>
      <c r="D25" s="28">
        <v>9783823394204</v>
      </c>
      <c r="E25" s="27" t="s">
        <v>1616</v>
      </c>
      <c r="F25" s="27" t="s">
        <v>1617</v>
      </c>
      <c r="G25" s="27" t="s">
        <v>1618</v>
      </c>
      <c r="H25" s="27" t="s">
        <v>1574</v>
      </c>
      <c r="I25" s="27"/>
      <c r="J25" s="27">
        <v>1</v>
      </c>
      <c r="K25" s="27" t="s">
        <v>52</v>
      </c>
      <c r="L25" s="27">
        <v>2020</v>
      </c>
      <c r="M25" s="30">
        <v>44179</v>
      </c>
      <c r="N25" s="30"/>
      <c r="O25" s="27" t="s">
        <v>703</v>
      </c>
      <c r="P25" s="27">
        <v>578</v>
      </c>
      <c r="Q25" s="27" t="s">
        <v>54</v>
      </c>
      <c r="R25" s="31">
        <v>98</v>
      </c>
      <c r="S25" s="32">
        <v>147</v>
      </c>
      <c r="T25" s="32"/>
      <c r="U25" s="33"/>
      <c r="V25" s="27" t="s">
        <v>1619</v>
      </c>
    </row>
    <row r="26" spans="2:22" x14ac:dyDescent="0.4">
      <c r="B26" s="27" t="s">
        <v>1679</v>
      </c>
      <c r="C26" s="27" t="s">
        <v>1680</v>
      </c>
      <c r="D26" s="28">
        <v>9783823393405</v>
      </c>
      <c r="E26" s="27" t="s">
        <v>1681</v>
      </c>
      <c r="F26" s="27" t="s">
        <v>1682</v>
      </c>
      <c r="G26" s="27" t="s">
        <v>1683</v>
      </c>
      <c r="H26" s="27" t="s">
        <v>1684</v>
      </c>
      <c r="I26" s="27"/>
      <c r="J26" s="27">
        <v>1</v>
      </c>
      <c r="K26" s="27" t="s">
        <v>52</v>
      </c>
      <c r="L26" s="27">
        <v>2020</v>
      </c>
      <c r="M26" s="30">
        <v>43850</v>
      </c>
      <c r="N26" s="30"/>
      <c r="O26" s="27" t="s">
        <v>1394</v>
      </c>
      <c r="P26" s="27">
        <v>14</v>
      </c>
      <c r="Q26" s="27" t="s">
        <v>54</v>
      </c>
      <c r="R26" s="31">
        <v>88</v>
      </c>
      <c r="S26" s="32">
        <v>132</v>
      </c>
      <c r="T26" s="32"/>
      <c r="U26" s="33"/>
      <c r="V26" s="27" t="s">
        <v>1685</v>
      </c>
    </row>
    <row r="27" spans="2:22" x14ac:dyDescent="0.4">
      <c r="B27" s="27" t="s">
        <v>1686</v>
      </c>
      <c r="C27" s="27" t="s">
        <v>1687</v>
      </c>
      <c r="D27" s="28">
        <v>9783823393603</v>
      </c>
      <c r="E27" s="27" t="s">
        <v>1688</v>
      </c>
      <c r="F27" s="27" t="s">
        <v>1689</v>
      </c>
      <c r="G27" s="27" t="s">
        <v>1690</v>
      </c>
      <c r="H27" s="27" t="s">
        <v>1691</v>
      </c>
      <c r="I27" s="27"/>
      <c r="J27" s="27">
        <v>1</v>
      </c>
      <c r="K27" s="27" t="s">
        <v>52</v>
      </c>
      <c r="L27" s="27">
        <v>2019</v>
      </c>
      <c r="M27" s="30">
        <v>43808</v>
      </c>
      <c r="N27" s="30"/>
      <c r="O27" s="27" t="s">
        <v>1394</v>
      </c>
      <c r="P27" s="27">
        <v>13</v>
      </c>
      <c r="Q27" s="27" t="s">
        <v>54</v>
      </c>
      <c r="R27" s="31">
        <v>58</v>
      </c>
      <c r="S27" s="32">
        <v>119</v>
      </c>
      <c r="T27" s="32"/>
      <c r="U27" s="33"/>
      <c r="V27" s="27" t="s">
        <v>1692</v>
      </c>
    </row>
    <row r="28" spans="2:22" x14ac:dyDescent="0.4">
      <c r="B28" s="27" t="s">
        <v>1626</v>
      </c>
      <c r="C28" s="27" t="s">
        <v>1627</v>
      </c>
      <c r="D28" s="28">
        <v>9783823392361</v>
      </c>
      <c r="E28" s="27" t="s">
        <v>1628</v>
      </c>
      <c r="F28" s="27" t="s">
        <v>1629</v>
      </c>
      <c r="G28" s="27" t="s">
        <v>1630</v>
      </c>
      <c r="H28" s="27" t="s">
        <v>1631</v>
      </c>
      <c r="I28" s="27"/>
      <c r="J28" s="27">
        <v>1</v>
      </c>
      <c r="K28" s="27" t="s">
        <v>52</v>
      </c>
      <c r="L28" s="27">
        <v>2021</v>
      </c>
      <c r="M28" s="30">
        <v>44543</v>
      </c>
      <c r="N28" s="30"/>
      <c r="O28" s="27" t="s">
        <v>1632</v>
      </c>
      <c r="P28" s="27">
        <v>144</v>
      </c>
      <c r="Q28" s="27" t="s">
        <v>54</v>
      </c>
      <c r="R28" s="31">
        <v>78</v>
      </c>
      <c r="S28" s="32">
        <v>119</v>
      </c>
      <c r="T28" s="32"/>
      <c r="U28" s="33"/>
      <c r="V28" s="27" t="s">
        <v>1633</v>
      </c>
    </row>
    <row r="29" spans="2:22" x14ac:dyDescent="0.4">
      <c r="B29" s="27" t="s">
        <v>1700</v>
      </c>
      <c r="C29" s="27" t="s">
        <v>1701</v>
      </c>
      <c r="D29" s="28">
        <v>9783823394068</v>
      </c>
      <c r="E29" s="27" t="s">
        <v>1702</v>
      </c>
      <c r="F29" s="27" t="s">
        <v>1703</v>
      </c>
      <c r="G29" s="27"/>
      <c r="H29" s="27" t="s">
        <v>1704</v>
      </c>
      <c r="I29" s="27"/>
      <c r="J29" s="27">
        <v>1</v>
      </c>
      <c r="K29" s="27" t="s">
        <v>52</v>
      </c>
      <c r="L29" s="27">
        <v>2020</v>
      </c>
      <c r="M29" s="30">
        <v>44074</v>
      </c>
      <c r="N29" s="30"/>
      <c r="O29" s="27"/>
      <c r="P29" s="27"/>
      <c r="Q29" s="27" t="s">
        <v>54</v>
      </c>
      <c r="R29" s="31">
        <v>54</v>
      </c>
      <c r="S29" s="32">
        <v>119</v>
      </c>
      <c r="T29" s="32"/>
      <c r="U29" s="33"/>
      <c r="V29" s="27" t="s">
        <v>1705</v>
      </c>
    </row>
    <row r="31" spans="2:22" x14ac:dyDescent="0.4">
      <c r="B31" s="35" t="s">
        <v>128</v>
      </c>
    </row>
    <row r="32" spans="2:22" x14ac:dyDescent="0.4">
      <c r="B32" s="35" t="s">
        <v>133</v>
      </c>
    </row>
    <row r="33" spans="2:2" x14ac:dyDescent="0.4">
      <c r="B33" s="42" t="s">
        <v>3801</v>
      </c>
    </row>
  </sheetData>
  <hyperlinks>
    <hyperlink ref="B5" location="Übersicht!A1" display="zurück zur Übersicht" xr:uid="{E66DA1BD-9847-4813-8B6B-CD547A5564FA}"/>
  </hyperlinks>
  <pageMargins left="0.7" right="0.7" top="0.78740157499999996" bottom="0.78740157499999996" header="0.3" footer="0.3"/>
  <drawing r:id="rId1"/>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0D8CB-00DA-4C2E-9786-E48AA7A253F4}">
  <sheetPr>
    <tabColor theme="2" tint="-9.9978637043366805E-2"/>
  </sheetPr>
  <dimension ref="A1:V35"/>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4261.05</v>
      </c>
      <c r="H8" s="35"/>
      <c r="I8" s="35"/>
      <c r="J8" s="35"/>
      <c r="K8" s="35"/>
      <c r="L8" s="35"/>
    </row>
    <row r="9" spans="1:22" x14ac:dyDescent="0.4">
      <c r="D9" s="36"/>
      <c r="E9" s="36"/>
      <c r="F9" s="35" t="s">
        <v>131</v>
      </c>
      <c r="G9" s="44">
        <f>SUM(Tabelle358111215222630[VK Campuslizenz | Institutional Price])</f>
        <v>5013</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2031</v>
      </c>
      <c r="C13" s="27" t="s">
        <v>2032</v>
      </c>
      <c r="D13" s="28">
        <v>9783816985327</v>
      </c>
      <c r="E13" s="29" t="s">
        <v>2033</v>
      </c>
      <c r="F13" s="27" t="s">
        <v>2034</v>
      </c>
      <c r="G13" s="27"/>
      <c r="H13" s="27" t="s">
        <v>2035</v>
      </c>
      <c r="I13" s="27"/>
      <c r="J13" s="27">
        <v>1</v>
      </c>
      <c r="K13" s="27" t="s">
        <v>52</v>
      </c>
      <c r="L13" s="27">
        <v>2023</v>
      </c>
      <c r="M13" s="30"/>
      <c r="N13" s="30">
        <v>45124</v>
      </c>
      <c r="O13" s="27"/>
      <c r="P13" s="27"/>
      <c r="Q13" s="27" t="s">
        <v>1910</v>
      </c>
      <c r="R13" s="31">
        <v>39.9</v>
      </c>
      <c r="S13" s="32">
        <v>399</v>
      </c>
      <c r="T13" s="32"/>
      <c r="U13" s="33"/>
      <c r="V13" s="27" t="s">
        <v>2036</v>
      </c>
    </row>
    <row r="14" spans="1:22" x14ac:dyDescent="0.4">
      <c r="B14" s="27" t="s">
        <v>2037</v>
      </c>
      <c r="C14" s="27" t="s">
        <v>2038</v>
      </c>
      <c r="D14" s="28">
        <v>9783816985426</v>
      </c>
      <c r="E14" s="29" t="s">
        <v>2039</v>
      </c>
      <c r="F14" s="27" t="s">
        <v>2040</v>
      </c>
      <c r="G14" s="27"/>
      <c r="H14" s="27" t="s">
        <v>2041</v>
      </c>
      <c r="I14" s="27"/>
      <c r="J14" s="27">
        <v>1</v>
      </c>
      <c r="K14" s="27" t="s">
        <v>52</v>
      </c>
      <c r="L14" s="27">
        <v>2023</v>
      </c>
      <c r="M14" s="30"/>
      <c r="N14" s="30">
        <v>45194</v>
      </c>
      <c r="O14" s="27" t="s">
        <v>2042</v>
      </c>
      <c r="P14" s="27"/>
      <c r="Q14" s="27" t="s">
        <v>1910</v>
      </c>
      <c r="R14" s="31">
        <v>49.8</v>
      </c>
      <c r="S14" s="32">
        <v>349</v>
      </c>
      <c r="T14" s="32"/>
      <c r="U14" s="33"/>
      <c r="V14" s="27" t="s">
        <v>2043</v>
      </c>
    </row>
    <row r="15" spans="1:22" x14ac:dyDescent="0.4">
      <c r="B15" s="27" t="s">
        <v>2044</v>
      </c>
      <c r="C15" s="27" t="s">
        <v>2045</v>
      </c>
      <c r="D15" s="28">
        <v>9783816985440</v>
      </c>
      <c r="E15" s="29" t="s">
        <v>2046</v>
      </c>
      <c r="F15" s="27" t="s">
        <v>2047</v>
      </c>
      <c r="G15" s="27"/>
      <c r="H15" s="27"/>
      <c r="I15" s="27" t="s">
        <v>2048</v>
      </c>
      <c r="J15" s="27">
        <v>1</v>
      </c>
      <c r="K15" s="27" t="s">
        <v>52</v>
      </c>
      <c r="L15" s="27">
        <v>2022</v>
      </c>
      <c r="M15" s="30">
        <v>44851</v>
      </c>
      <c r="N15" s="30"/>
      <c r="O15" s="27"/>
      <c r="P15" s="27"/>
      <c r="Q15" s="27" t="s">
        <v>1910</v>
      </c>
      <c r="R15" s="31">
        <v>179</v>
      </c>
      <c r="S15" s="32">
        <v>449</v>
      </c>
      <c r="T15" s="32"/>
      <c r="U15" s="33"/>
      <c r="V15" s="27" t="s">
        <v>2049</v>
      </c>
    </row>
    <row r="16" spans="1:22" x14ac:dyDescent="0.4">
      <c r="B16" s="27" t="s">
        <v>2050</v>
      </c>
      <c r="C16" s="27" t="s">
        <v>2051</v>
      </c>
      <c r="D16" s="28">
        <v>9783816985433</v>
      </c>
      <c r="E16" s="29" t="s">
        <v>2052</v>
      </c>
      <c r="F16" s="27" t="s">
        <v>2053</v>
      </c>
      <c r="G16" s="27"/>
      <c r="H16" s="27" t="s">
        <v>2054</v>
      </c>
      <c r="I16" s="27"/>
      <c r="J16" s="27">
        <v>2</v>
      </c>
      <c r="K16" s="27" t="s">
        <v>2055</v>
      </c>
      <c r="L16" s="27">
        <v>2022</v>
      </c>
      <c r="M16" s="30">
        <v>44865</v>
      </c>
      <c r="N16" s="30"/>
      <c r="O16" s="27" t="s">
        <v>2042</v>
      </c>
      <c r="P16" s="27"/>
      <c r="Q16" s="27" t="s">
        <v>1910</v>
      </c>
      <c r="R16" s="31">
        <v>88</v>
      </c>
      <c r="S16" s="32">
        <v>449</v>
      </c>
      <c r="T16" s="32"/>
      <c r="U16" s="33"/>
      <c r="V16" s="27" t="s">
        <v>2056</v>
      </c>
    </row>
    <row r="17" spans="2:22" x14ac:dyDescent="0.4">
      <c r="B17" s="27" t="s">
        <v>2057</v>
      </c>
      <c r="C17" s="27" t="s">
        <v>2058</v>
      </c>
      <c r="D17" s="28">
        <v>9783816985303</v>
      </c>
      <c r="E17" s="29" t="s">
        <v>2059</v>
      </c>
      <c r="F17" s="27" t="s">
        <v>2060</v>
      </c>
      <c r="G17" s="27" t="s">
        <v>2061</v>
      </c>
      <c r="H17" s="27"/>
      <c r="I17" s="27" t="s">
        <v>2062</v>
      </c>
      <c r="J17" s="27">
        <v>1</v>
      </c>
      <c r="K17" s="27" t="s">
        <v>52</v>
      </c>
      <c r="L17" s="27">
        <v>2021</v>
      </c>
      <c r="M17" s="30">
        <v>44389</v>
      </c>
      <c r="N17" s="30"/>
      <c r="O17" s="27" t="s">
        <v>2063</v>
      </c>
      <c r="P17" s="27">
        <v>1</v>
      </c>
      <c r="Q17" s="27" t="s">
        <v>1910</v>
      </c>
      <c r="R17" s="31">
        <v>148</v>
      </c>
      <c r="S17" s="32">
        <v>222</v>
      </c>
      <c r="T17" s="32"/>
      <c r="U17" s="33"/>
      <c r="V17" s="27" t="s">
        <v>2064</v>
      </c>
    </row>
    <row r="18" spans="2:22" x14ac:dyDescent="0.4">
      <c r="B18" s="27" t="s">
        <v>2065</v>
      </c>
      <c r="C18" s="27" t="s">
        <v>2066</v>
      </c>
      <c r="D18" s="28">
        <v>9783816985372</v>
      </c>
      <c r="E18" s="29" t="s">
        <v>2067</v>
      </c>
      <c r="F18" s="27" t="s">
        <v>2068</v>
      </c>
      <c r="G18" s="27" t="s">
        <v>2069</v>
      </c>
      <c r="H18" s="27"/>
      <c r="I18" s="27" t="s">
        <v>2070</v>
      </c>
      <c r="J18" s="27">
        <v>1</v>
      </c>
      <c r="K18" s="27" t="s">
        <v>52</v>
      </c>
      <c r="L18" s="27">
        <v>2022</v>
      </c>
      <c r="M18" s="30">
        <v>44697</v>
      </c>
      <c r="N18" s="30"/>
      <c r="O18" s="27" t="s">
        <v>2071</v>
      </c>
      <c r="P18" s="27">
        <v>1</v>
      </c>
      <c r="Q18" s="27" t="s">
        <v>1910</v>
      </c>
      <c r="R18" s="31">
        <v>148</v>
      </c>
      <c r="S18" s="32">
        <v>222</v>
      </c>
      <c r="T18" s="32"/>
      <c r="U18" s="33"/>
      <c r="V18" s="27" t="s">
        <v>2072</v>
      </c>
    </row>
    <row r="19" spans="2:22" x14ac:dyDescent="0.4">
      <c r="B19" s="27" t="s">
        <v>2073</v>
      </c>
      <c r="C19" s="27" t="s">
        <v>2074</v>
      </c>
      <c r="D19" s="28">
        <v>9783816985297</v>
      </c>
      <c r="E19" s="29" t="s">
        <v>2075</v>
      </c>
      <c r="F19" s="27" t="s">
        <v>2076</v>
      </c>
      <c r="G19" s="27"/>
      <c r="H19" s="27"/>
      <c r="I19" s="27" t="s">
        <v>2077</v>
      </c>
      <c r="J19" s="27">
        <v>1</v>
      </c>
      <c r="K19" s="27" t="s">
        <v>52</v>
      </c>
      <c r="L19" s="27">
        <v>2022</v>
      </c>
      <c r="M19" s="30">
        <v>44739</v>
      </c>
      <c r="N19" s="30"/>
      <c r="O19" s="27" t="s">
        <v>2078</v>
      </c>
      <c r="P19" s="27"/>
      <c r="Q19" s="27" t="s">
        <v>1910</v>
      </c>
      <c r="R19" s="31">
        <v>148</v>
      </c>
      <c r="S19" s="32">
        <v>222</v>
      </c>
      <c r="T19" s="32"/>
      <c r="U19" s="33"/>
      <c r="V19" s="27" t="s">
        <v>2079</v>
      </c>
    </row>
    <row r="20" spans="2:22" x14ac:dyDescent="0.4">
      <c r="B20" s="27" t="s">
        <v>2080</v>
      </c>
      <c r="C20" s="27" t="s">
        <v>2081</v>
      </c>
      <c r="D20" s="28">
        <v>9783816985464</v>
      </c>
      <c r="E20" s="29" t="s">
        <v>2082</v>
      </c>
      <c r="F20" s="27" t="s">
        <v>2083</v>
      </c>
      <c r="G20" s="27" t="s">
        <v>2084</v>
      </c>
      <c r="H20" s="27"/>
      <c r="I20" s="27" t="s">
        <v>2085</v>
      </c>
      <c r="J20" s="27">
        <v>1</v>
      </c>
      <c r="K20" s="27" t="s">
        <v>52</v>
      </c>
      <c r="L20" s="27">
        <v>2022</v>
      </c>
      <c r="M20" s="30">
        <v>44606</v>
      </c>
      <c r="N20" s="30"/>
      <c r="O20" s="27" t="s">
        <v>2086</v>
      </c>
      <c r="P20" s="27"/>
      <c r="Q20" s="27" t="s">
        <v>1910</v>
      </c>
      <c r="R20" s="31">
        <v>148</v>
      </c>
      <c r="S20" s="32">
        <v>222</v>
      </c>
      <c r="T20" s="32"/>
      <c r="U20" s="33"/>
      <c r="V20" s="27" t="s">
        <v>2087</v>
      </c>
    </row>
    <row r="21" spans="2:22" x14ac:dyDescent="0.4">
      <c r="B21" s="27" t="s">
        <v>2088</v>
      </c>
      <c r="C21" s="27" t="s">
        <v>2089</v>
      </c>
      <c r="D21" s="28">
        <v>9783816985457</v>
      </c>
      <c r="E21" s="29" t="s">
        <v>2090</v>
      </c>
      <c r="F21" s="27" t="s">
        <v>2091</v>
      </c>
      <c r="G21" s="27" t="s">
        <v>2092</v>
      </c>
      <c r="H21" s="27"/>
      <c r="I21" s="27" t="s">
        <v>2093</v>
      </c>
      <c r="J21" s="27">
        <v>1</v>
      </c>
      <c r="K21" s="27" t="s">
        <v>52</v>
      </c>
      <c r="L21" s="27">
        <v>2022</v>
      </c>
      <c r="M21" s="30">
        <v>44606</v>
      </c>
      <c r="N21" s="30"/>
      <c r="O21" s="27" t="s">
        <v>2094</v>
      </c>
      <c r="P21" s="27">
        <v>13</v>
      </c>
      <c r="Q21" s="27" t="s">
        <v>1910</v>
      </c>
      <c r="R21" s="31">
        <v>148</v>
      </c>
      <c r="S21" s="32">
        <v>222</v>
      </c>
      <c r="T21" s="32"/>
      <c r="U21" s="33"/>
      <c r="V21" s="27" t="s">
        <v>2095</v>
      </c>
    </row>
    <row r="22" spans="2:22" x14ac:dyDescent="0.4">
      <c r="B22" s="27" t="s">
        <v>2096</v>
      </c>
      <c r="C22" s="27" t="s">
        <v>2097</v>
      </c>
      <c r="D22" s="28">
        <v>9783816985396</v>
      </c>
      <c r="E22" s="29" t="s">
        <v>2098</v>
      </c>
      <c r="F22" s="27" t="s">
        <v>2099</v>
      </c>
      <c r="G22" s="27" t="s">
        <v>2100</v>
      </c>
      <c r="H22" s="27"/>
      <c r="I22" s="27" t="s">
        <v>2101</v>
      </c>
      <c r="J22" s="27">
        <v>1</v>
      </c>
      <c r="K22" s="27" t="s">
        <v>52</v>
      </c>
      <c r="L22" s="27">
        <v>2021</v>
      </c>
      <c r="M22" s="30">
        <v>44522</v>
      </c>
      <c r="N22" s="30"/>
      <c r="O22" s="27" t="s">
        <v>2102</v>
      </c>
      <c r="P22" s="27"/>
      <c r="Q22" s="27" t="s">
        <v>1910</v>
      </c>
      <c r="R22" s="31">
        <v>148</v>
      </c>
      <c r="S22" s="32">
        <v>222</v>
      </c>
      <c r="T22" s="32"/>
      <c r="U22" s="33"/>
      <c r="V22" s="27" t="s">
        <v>2103</v>
      </c>
    </row>
    <row r="23" spans="2:22" x14ac:dyDescent="0.4">
      <c r="B23" s="27" t="s">
        <v>2104</v>
      </c>
      <c r="C23" s="27" t="s">
        <v>2105</v>
      </c>
      <c r="D23" s="28">
        <v>9783816985259</v>
      </c>
      <c r="E23" s="29" t="s">
        <v>2106</v>
      </c>
      <c r="F23" s="27" t="s">
        <v>2107</v>
      </c>
      <c r="G23" s="27" t="s">
        <v>2108</v>
      </c>
      <c r="H23" s="27"/>
      <c r="I23" s="27" t="s">
        <v>2109</v>
      </c>
      <c r="J23" s="27">
        <v>1</v>
      </c>
      <c r="K23" s="27" t="s">
        <v>52</v>
      </c>
      <c r="L23" s="27">
        <v>2021</v>
      </c>
      <c r="M23" s="30">
        <v>44466</v>
      </c>
      <c r="N23" s="30"/>
      <c r="O23" s="27" t="s">
        <v>2110</v>
      </c>
      <c r="P23" s="27"/>
      <c r="Q23" s="27" t="s">
        <v>1910</v>
      </c>
      <c r="R23" s="31">
        <v>148</v>
      </c>
      <c r="S23" s="32">
        <v>222</v>
      </c>
      <c r="T23" s="32"/>
      <c r="U23" s="33"/>
      <c r="V23" s="27" t="s">
        <v>2111</v>
      </c>
    </row>
    <row r="24" spans="2:22" x14ac:dyDescent="0.4">
      <c r="B24" s="27" t="s">
        <v>2112</v>
      </c>
      <c r="C24" s="27" t="s">
        <v>2113</v>
      </c>
      <c r="D24" s="28">
        <v>9783816985471</v>
      </c>
      <c r="E24" s="29" t="s">
        <v>2114</v>
      </c>
      <c r="F24" s="27" t="s">
        <v>2115</v>
      </c>
      <c r="G24" s="27" t="s">
        <v>2116</v>
      </c>
      <c r="H24" s="27" t="s">
        <v>2117</v>
      </c>
      <c r="I24" s="27"/>
      <c r="J24" s="27">
        <v>1</v>
      </c>
      <c r="K24" s="27" t="s">
        <v>52</v>
      </c>
      <c r="L24" s="27">
        <v>2022</v>
      </c>
      <c r="M24" s="30">
        <v>44606</v>
      </c>
      <c r="N24" s="30"/>
      <c r="O24" s="27" t="s">
        <v>2118</v>
      </c>
      <c r="P24" s="27"/>
      <c r="Q24" s="27" t="s">
        <v>1910</v>
      </c>
      <c r="R24" s="31">
        <v>148</v>
      </c>
      <c r="S24" s="32">
        <v>222</v>
      </c>
      <c r="T24" s="32"/>
      <c r="U24" s="33"/>
      <c r="V24" s="27" t="s">
        <v>2119</v>
      </c>
    </row>
    <row r="25" spans="2:22" x14ac:dyDescent="0.4">
      <c r="B25" s="27" t="s">
        <v>2120</v>
      </c>
      <c r="C25" s="27" t="s">
        <v>2121</v>
      </c>
      <c r="D25" s="28">
        <v>9783816985389</v>
      </c>
      <c r="E25" s="29" t="s">
        <v>2122</v>
      </c>
      <c r="F25" s="27" t="s">
        <v>2123</v>
      </c>
      <c r="G25" s="27" t="s">
        <v>2124</v>
      </c>
      <c r="H25" s="27"/>
      <c r="I25" s="27" t="s">
        <v>2125</v>
      </c>
      <c r="J25" s="27">
        <v>1</v>
      </c>
      <c r="K25" s="27" t="s">
        <v>52</v>
      </c>
      <c r="L25" s="27">
        <v>2021</v>
      </c>
      <c r="M25" s="30">
        <v>44466</v>
      </c>
      <c r="N25" s="30"/>
      <c r="O25" s="27" t="s">
        <v>2126</v>
      </c>
      <c r="P25" s="27"/>
      <c r="Q25" s="27" t="s">
        <v>1910</v>
      </c>
      <c r="R25" s="31">
        <v>148</v>
      </c>
      <c r="S25" s="32">
        <v>222</v>
      </c>
      <c r="T25" s="32"/>
      <c r="U25" s="33"/>
      <c r="V25" s="27" t="s">
        <v>2127</v>
      </c>
    </row>
    <row r="26" spans="2:22" x14ac:dyDescent="0.4">
      <c r="B26" s="27" t="s">
        <v>2128</v>
      </c>
      <c r="C26" s="27" t="s">
        <v>2129</v>
      </c>
      <c r="D26" s="28">
        <v>9783816985365</v>
      </c>
      <c r="E26" s="29" t="s">
        <v>2130</v>
      </c>
      <c r="F26" s="27" t="s">
        <v>2131</v>
      </c>
      <c r="G26" s="27"/>
      <c r="H26" s="27" t="s">
        <v>2132</v>
      </c>
      <c r="I26" s="27"/>
      <c r="J26" s="27">
        <v>1</v>
      </c>
      <c r="K26" s="27" t="s">
        <v>52</v>
      </c>
      <c r="L26" s="27">
        <v>2022</v>
      </c>
      <c r="M26" s="30">
        <v>44697</v>
      </c>
      <c r="N26" s="30"/>
      <c r="O26" s="27"/>
      <c r="P26" s="27"/>
      <c r="Q26" s="27" t="s">
        <v>1910</v>
      </c>
      <c r="R26" s="31">
        <v>49.8</v>
      </c>
      <c r="S26" s="32">
        <v>329</v>
      </c>
      <c r="T26" s="32"/>
      <c r="U26" s="33"/>
      <c r="V26" s="27" t="s">
        <v>2133</v>
      </c>
    </row>
    <row r="27" spans="2:22" x14ac:dyDescent="0.4">
      <c r="B27" s="27" t="s">
        <v>1904</v>
      </c>
      <c r="C27" s="27" t="s">
        <v>1905</v>
      </c>
      <c r="D27" s="28">
        <v>9783816985341</v>
      </c>
      <c r="E27" s="29" t="s">
        <v>1906</v>
      </c>
      <c r="F27" s="27" t="s">
        <v>1907</v>
      </c>
      <c r="G27" s="27" t="s">
        <v>1908</v>
      </c>
      <c r="H27" s="27" t="s">
        <v>1909</v>
      </c>
      <c r="I27" s="27"/>
      <c r="J27" s="27">
        <v>1</v>
      </c>
      <c r="K27" s="27" t="s">
        <v>52</v>
      </c>
      <c r="L27" s="27">
        <v>2023</v>
      </c>
      <c r="M27" s="30">
        <v>45040</v>
      </c>
      <c r="N27" s="16"/>
      <c r="O27" s="27"/>
      <c r="P27" s="27"/>
      <c r="Q27" s="27" t="s">
        <v>1910</v>
      </c>
      <c r="R27" s="31">
        <v>34.9</v>
      </c>
      <c r="S27" s="32">
        <v>119</v>
      </c>
      <c r="T27" s="32"/>
      <c r="U27" s="33"/>
      <c r="V27" s="27" t="s">
        <v>1911</v>
      </c>
    </row>
    <row r="28" spans="2:22" x14ac:dyDescent="0.4">
      <c r="B28" s="27" t="s">
        <v>2134</v>
      </c>
      <c r="C28" s="27" t="s">
        <v>2135</v>
      </c>
      <c r="D28" s="28">
        <v>9783816985310</v>
      </c>
      <c r="E28" s="29" t="s">
        <v>2136</v>
      </c>
      <c r="F28" s="27" t="s">
        <v>2137</v>
      </c>
      <c r="G28" s="27" t="s">
        <v>2138</v>
      </c>
      <c r="H28" s="27" t="s">
        <v>2139</v>
      </c>
      <c r="I28" s="27"/>
      <c r="J28" s="27">
        <v>6</v>
      </c>
      <c r="K28" s="27" t="s">
        <v>2140</v>
      </c>
      <c r="L28" s="27">
        <v>2022</v>
      </c>
      <c r="M28" s="30">
        <v>44592</v>
      </c>
      <c r="N28" s="30"/>
      <c r="O28" s="27"/>
      <c r="P28" s="27"/>
      <c r="Q28" s="27" t="s">
        <v>1910</v>
      </c>
      <c r="R28" s="31">
        <v>59</v>
      </c>
      <c r="S28" s="32">
        <v>249</v>
      </c>
      <c r="T28" s="32"/>
      <c r="U28" s="33"/>
      <c r="V28" s="27" t="s">
        <v>2141</v>
      </c>
    </row>
    <row r="29" spans="2:22" x14ac:dyDescent="0.4">
      <c r="B29" s="27" t="s">
        <v>2142</v>
      </c>
      <c r="C29" s="27" t="s">
        <v>2143</v>
      </c>
      <c r="D29" s="28">
        <v>9783816985402</v>
      </c>
      <c r="E29" s="29" t="s">
        <v>2144</v>
      </c>
      <c r="F29" s="27" t="s">
        <v>2145</v>
      </c>
      <c r="G29" s="27" t="s">
        <v>2146</v>
      </c>
      <c r="H29" s="27" t="s">
        <v>2147</v>
      </c>
      <c r="I29" s="27"/>
      <c r="J29" s="27">
        <v>6</v>
      </c>
      <c r="K29" s="27" t="s">
        <v>2148</v>
      </c>
      <c r="L29" s="27">
        <v>2023</v>
      </c>
      <c r="M29" s="30"/>
      <c r="N29" s="30">
        <v>45152</v>
      </c>
      <c r="O29" s="27"/>
      <c r="P29" s="27"/>
      <c r="Q29" s="27" t="s">
        <v>1910</v>
      </c>
      <c r="R29" s="31">
        <v>68</v>
      </c>
      <c r="S29" s="32">
        <v>349</v>
      </c>
      <c r="T29" s="32"/>
      <c r="U29" s="33"/>
      <c r="V29" s="27" t="s">
        <v>2150</v>
      </c>
    </row>
    <row r="30" spans="2:22" x14ac:dyDescent="0.4">
      <c r="B30" s="27" t="s">
        <v>2151</v>
      </c>
      <c r="C30" s="27" t="s">
        <v>2152</v>
      </c>
      <c r="D30" s="28">
        <v>9783816985228</v>
      </c>
      <c r="E30" s="29" t="s">
        <v>2153</v>
      </c>
      <c r="F30" s="27" t="s">
        <v>2154</v>
      </c>
      <c r="G30" s="27" t="s">
        <v>2155</v>
      </c>
      <c r="H30" s="27"/>
      <c r="I30" s="27" t="s">
        <v>2156</v>
      </c>
      <c r="J30" s="27">
        <v>2</v>
      </c>
      <c r="K30" s="27" t="s">
        <v>2157</v>
      </c>
      <c r="L30" s="27">
        <v>2021</v>
      </c>
      <c r="M30" s="30">
        <v>44417</v>
      </c>
      <c r="N30" s="30"/>
      <c r="O30" s="27" t="s">
        <v>2158</v>
      </c>
      <c r="P30" s="27"/>
      <c r="Q30" s="27" t="s">
        <v>1910</v>
      </c>
      <c r="R30" s="31">
        <v>58</v>
      </c>
      <c r="S30" s="32">
        <v>174</v>
      </c>
      <c r="T30" s="32"/>
      <c r="U30" s="33"/>
      <c r="V30" s="27" t="s">
        <v>2159</v>
      </c>
    </row>
    <row r="31" spans="2:22" x14ac:dyDescent="0.4">
      <c r="B31" s="27" t="s">
        <v>2160</v>
      </c>
      <c r="C31" s="27" t="s">
        <v>2161</v>
      </c>
      <c r="D31" s="28">
        <v>9783816985501</v>
      </c>
      <c r="E31" s="29" t="s">
        <v>2162</v>
      </c>
      <c r="F31" s="27" t="s">
        <v>2163</v>
      </c>
      <c r="G31" s="27" t="s">
        <v>2164</v>
      </c>
      <c r="H31" s="27" t="s">
        <v>1909</v>
      </c>
      <c r="I31" s="27"/>
      <c r="J31" s="27">
        <v>3</v>
      </c>
      <c r="K31" s="27" t="s">
        <v>2028</v>
      </c>
      <c r="L31" s="27">
        <v>2022</v>
      </c>
      <c r="M31" s="30">
        <v>44767</v>
      </c>
      <c r="N31" s="30"/>
      <c r="O31" s="27"/>
      <c r="P31" s="27"/>
      <c r="Q31" s="27" t="s">
        <v>1910</v>
      </c>
      <c r="R31" s="31">
        <v>29.9</v>
      </c>
      <c r="S31" s="32">
        <v>149</v>
      </c>
      <c r="T31" s="32"/>
      <c r="U31" s="33"/>
      <c r="V31" s="27" t="s">
        <v>2165</v>
      </c>
    </row>
    <row r="33" spans="2:2" x14ac:dyDescent="0.4">
      <c r="B33" s="35" t="s">
        <v>128</v>
      </c>
    </row>
    <row r="34" spans="2:2" x14ac:dyDescent="0.4">
      <c r="B34" s="35" t="s">
        <v>133</v>
      </c>
    </row>
    <row r="35" spans="2:2" x14ac:dyDescent="0.4">
      <c r="B35" s="42" t="s">
        <v>3801</v>
      </c>
    </row>
  </sheetData>
  <hyperlinks>
    <hyperlink ref="B5" location="Übersicht!A1" display="zurück zur Übersicht" xr:uid="{4C44121F-4940-499C-B85D-3B56ED22E931}"/>
  </hyperlinks>
  <pageMargins left="0.7" right="0.7" top="0.78740157499999996" bottom="0.78740157499999996" header="0.3" footer="0.3"/>
  <drawing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657B0-76F6-4F93-9E08-40BCCCCCD4E7}">
  <sheetPr>
    <tabColor theme="2" tint="-0.499984740745262"/>
  </sheetPr>
  <dimension ref="A1:V32"/>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3544.5</v>
      </c>
      <c r="H8" s="35"/>
      <c r="I8" s="35"/>
      <c r="J8" s="35"/>
      <c r="K8" s="35"/>
      <c r="L8" s="35"/>
    </row>
    <row r="9" spans="1:22" x14ac:dyDescent="0.4">
      <c r="D9" s="36"/>
      <c r="E9" s="36"/>
      <c r="F9" s="35" t="s">
        <v>131</v>
      </c>
      <c r="G9" s="44">
        <f>SUM(Tabelle35811121522263031[VK Campuslizenz | Institutional Price])</f>
        <v>4170</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2166</v>
      </c>
      <c r="C13" s="27" t="s">
        <v>2167</v>
      </c>
      <c r="D13" s="28">
        <v>9783816985174</v>
      </c>
      <c r="E13" s="27" t="s">
        <v>2168</v>
      </c>
      <c r="F13" s="27" t="s">
        <v>2169</v>
      </c>
      <c r="G13" s="27"/>
      <c r="H13" s="27" t="s">
        <v>2170</v>
      </c>
      <c r="I13" s="27"/>
      <c r="J13" s="27">
        <v>1</v>
      </c>
      <c r="K13" s="27" t="s">
        <v>52</v>
      </c>
      <c r="L13" s="27">
        <v>2023</v>
      </c>
      <c r="M13" s="30"/>
      <c r="N13" s="30">
        <v>45173</v>
      </c>
      <c r="O13" s="27"/>
      <c r="P13" s="27"/>
      <c r="Q13" s="27" t="s">
        <v>1910</v>
      </c>
      <c r="R13" s="31">
        <v>19.899999999999999</v>
      </c>
      <c r="S13" s="32">
        <v>199</v>
      </c>
      <c r="T13" s="32"/>
      <c r="U13" s="33"/>
      <c r="V13" s="27" t="s">
        <v>2171</v>
      </c>
    </row>
    <row r="14" spans="1:22" x14ac:dyDescent="0.4">
      <c r="B14" s="27" t="s">
        <v>2172</v>
      </c>
      <c r="C14" s="27" t="s">
        <v>2173</v>
      </c>
      <c r="D14" s="28">
        <v>9783816985273</v>
      </c>
      <c r="E14" s="27" t="s">
        <v>2174</v>
      </c>
      <c r="F14" s="27" t="s">
        <v>2175</v>
      </c>
      <c r="G14" s="27" t="s">
        <v>2176</v>
      </c>
      <c r="H14" s="27" t="s">
        <v>2177</v>
      </c>
      <c r="I14" s="27"/>
      <c r="J14" s="27">
        <v>6</v>
      </c>
      <c r="K14" s="27" t="s">
        <v>2178</v>
      </c>
      <c r="L14" s="27">
        <v>2022</v>
      </c>
      <c r="M14" s="30">
        <v>44641</v>
      </c>
      <c r="N14" s="30"/>
      <c r="O14" s="27" t="s">
        <v>2158</v>
      </c>
      <c r="P14" s="27"/>
      <c r="Q14" s="27" t="s">
        <v>1910</v>
      </c>
      <c r="R14" s="31">
        <v>89</v>
      </c>
      <c r="S14" s="32">
        <v>399</v>
      </c>
      <c r="T14" s="32"/>
      <c r="U14" s="33"/>
      <c r="V14" s="27" t="s">
        <v>2179</v>
      </c>
    </row>
    <row r="15" spans="1:22" x14ac:dyDescent="0.4">
      <c r="B15" s="27" t="s">
        <v>2180</v>
      </c>
      <c r="C15" s="27" t="s">
        <v>2181</v>
      </c>
      <c r="D15" s="28">
        <v>9783816985167</v>
      </c>
      <c r="E15" s="27" t="s">
        <v>2182</v>
      </c>
      <c r="F15" s="27" t="s">
        <v>2183</v>
      </c>
      <c r="G15" s="27"/>
      <c r="H15" s="27" t="s">
        <v>2184</v>
      </c>
      <c r="I15" s="27"/>
      <c r="J15" s="27">
        <v>1</v>
      </c>
      <c r="K15" s="27" t="s">
        <v>52</v>
      </c>
      <c r="L15" s="27">
        <v>2020</v>
      </c>
      <c r="M15" s="30">
        <v>44074</v>
      </c>
      <c r="N15" s="30"/>
      <c r="O15" s="27"/>
      <c r="P15" s="27"/>
      <c r="Q15" s="27" t="s">
        <v>1910</v>
      </c>
      <c r="R15" s="31">
        <v>59.8</v>
      </c>
      <c r="S15" s="32">
        <v>299</v>
      </c>
      <c r="T15" s="32"/>
      <c r="U15" s="33"/>
      <c r="V15" s="27" t="s">
        <v>2185</v>
      </c>
    </row>
    <row r="16" spans="1:22" x14ac:dyDescent="0.4">
      <c r="B16" s="27" t="s">
        <v>2186</v>
      </c>
      <c r="C16" s="27" t="s">
        <v>2187</v>
      </c>
      <c r="D16" s="28">
        <v>9783816985136</v>
      </c>
      <c r="E16" s="27" t="s">
        <v>2188</v>
      </c>
      <c r="F16" s="27" t="s">
        <v>2189</v>
      </c>
      <c r="G16" s="27" t="s">
        <v>2190</v>
      </c>
      <c r="H16" s="27" t="s">
        <v>2191</v>
      </c>
      <c r="I16" s="27"/>
      <c r="J16" s="27">
        <v>5</v>
      </c>
      <c r="K16" s="27" t="s">
        <v>2192</v>
      </c>
      <c r="L16" s="27">
        <v>2020</v>
      </c>
      <c r="M16" s="30">
        <v>44053</v>
      </c>
      <c r="N16" s="30"/>
      <c r="O16" s="27"/>
      <c r="P16" s="27"/>
      <c r="Q16" s="27" t="s">
        <v>1910</v>
      </c>
      <c r="R16" s="31">
        <v>69.8</v>
      </c>
      <c r="S16" s="32">
        <v>209</v>
      </c>
      <c r="T16" s="32"/>
      <c r="U16" s="33"/>
      <c r="V16" s="27" t="s">
        <v>2193</v>
      </c>
    </row>
    <row r="17" spans="2:22" x14ac:dyDescent="0.4">
      <c r="B17" s="27" t="s">
        <v>2194</v>
      </c>
      <c r="C17" s="27" t="s">
        <v>2195</v>
      </c>
      <c r="D17" s="28">
        <v>9783816985082</v>
      </c>
      <c r="E17" s="27" t="s">
        <v>2196</v>
      </c>
      <c r="F17" s="27" t="s">
        <v>2197</v>
      </c>
      <c r="G17" s="27"/>
      <c r="H17" s="27" t="s">
        <v>2198</v>
      </c>
      <c r="I17" s="27"/>
      <c r="J17" s="27">
        <v>1</v>
      </c>
      <c r="K17" s="27" t="s">
        <v>52</v>
      </c>
      <c r="L17" s="27">
        <v>2021</v>
      </c>
      <c r="M17" s="30">
        <v>44375</v>
      </c>
      <c r="N17" s="30"/>
      <c r="O17" s="27"/>
      <c r="P17" s="27"/>
      <c r="Q17" s="27" t="s">
        <v>1910</v>
      </c>
      <c r="R17" s="31">
        <v>98</v>
      </c>
      <c r="S17" s="32">
        <v>294</v>
      </c>
      <c r="T17" s="32"/>
      <c r="U17" s="33"/>
      <c r="V17" s="27" t="s">
        <v>2199</v>
      </c>
    </row>
    <row r="18" spans="2:22" x14ac:dyDescent="0.4">
      <c r="B18" s="27" t="s">
        <v>2200</v>
      </c>
      <c r="C18" s="27" t="s">
        <v>2201</v>
      </c>
      <c r="D18" s="28">
        <v>9783816984764</v>
      </c>
      <c r="E18" s="27" t="s">
        <v>2202</v>
      </c>
      <c r="F18" s="27" t="s">
        <v>2203</v>
      </c>
      <c r="G18" s="27" t="s">
        <v>2204</v>
      </c>
      <c r="H18" s="27" t="s">
        <v>2205</v>
      </c>
      <c r="I18" s="27"/>
      <c r="J18" s="27">
        <v>7</v>
      </c>
      <c r="K18" s="27" t="s">
        <v>2206</v>
      </c>
      <c r="L18" s="27">
        <v>2022</v>
      </c>
      <c r="M18" s="30">
        <v>44725</v>
      </c>
      <c r="N18" s="30"/>
      <c r="O18" s="27"/>
      <c r="P18" s="27"/>
      <c r="Q18" s="27" t="s">
        <v>1910</v>
      </c>
      <c r="R18" s="31">
        <v>59.8</v>
      </c>
      <c r="S18" s="32">
        <v>349</v>
      </c>
      <c r="T18" s="32"/>
      <c r="U18" s="33"/>
      <c r="V18" s="27" t="s">
        <v>2207</v>
      </c>
    </row>
    <row r="19" spans="2:22" x14ac:dyDescent="0.4">
      <c r="B19" s="27" t="s">
        <v>2208</v>
      </c>
      <c r="C19" s="27" t="s">
        <v>2209</v>
      </c>
      <c r="D19" s="28">
        <v>9783816984672</v>
      </c>
      <c r="E19" s="27" t="s">
        <v>2210</v>
      </c>
      <c r="F19" s="27" t="s">
        <v>2211</v>
      </c>
      <c r="G19" s="27" t="s">
        <v>2212</v>
      </c>
      <c r="H19" s="27" t="s">
        <v>2213</v>
      </c>
      <c r="I19" s="27"/>
      <c r="J19" s="27">
        <v>1</v>
      </c>
      <c r="K19" s="27" t="s">
        <v>52</v>
      </c>
      <c r="L19" s="27">
        <v>2021</v>
      </c>
      <c r="M19" s="30">
        <v>44389</v>
      </c>
      <c r="N19" s="30"/>
      <c r="O19" s="27"/>
      <c r="P19" s="27"/>
      <c r="Q19" s="27" t="s">
        <v>1910</v>
      </c>
      <c r="R19" s="31">
        <v>34.9</v>
      </c>
      <c r="S19" s="32">
        <v>279</v>
      </c>
      <c r="T19" s="32"/>
      <c r="U19" s="33"/>
      <c r="V19" s="27" t="s">
        <v>2214</v>
      </c>
    </row>
    <row r="20" spans="2:22" x14ac:dyDescent="0.4">
      <c r="B20" s="27" t="s">
        <v>2215</v>
      </c>
      <c r="C20" s="27" t="s">
        <v>2216</v>
      </c>
      <c r="D20" s="28">
        <v>9783816985204</v>
      </c>
      <c r="E20" s="27" t="s">
        <v>2217</v>
      </c>
      <c r="F20" s="27" t="s">
        <v>2218</v>
      </c>
      <c r="G20" s="27"/>
      <c r="H20" s="27" t="s">
        <v>2219</v>
      </c>
      <c r="I20" s="27"/>
      <c r="J20" s="27">
        <v>12</v>
      </c>
      <c r="K20" s="27" t="s">
        <v>2220</v>
      </c>
      <c r="L20" s="27">
        <v>2020</v>
      </c>
      <c r="M20" s="30">
        <v>44179</v>
      </c>
      <c r="N20" s="30"/>
      <c r="O20" s="27" t="s">
        <v>2149</v>
      </c>
      <c r="P20" s="27">
        <v>596</v>
      </c>
      <c r="Q20" s="27" t="s">
        <v>1910</v>
      </c>
      <c r="R20" s="31">
        <v>59</v>
      </c>
      <c r="S20" s="32">
        <v>349</v>
      </c>
      <c r="T20" s="32"/>
      <c r="U20" s="33"/>
      <c r="V20" s="27" t="s">
        <v>2221</v>
      </c>
    </row>
    <row r="21" spans="2:22" x14ac:dyDescent="0.4">
      <c r="B21" s="27" t="s">
        <v>2222</v>
      </c>
      <c r="C21" s="27" t="s">
        <v>2223</v>
      </c>
      <c r="D21" s="28">
        <v>9783816985099</v>
      </c>
      <c r="E21" s="27" t="s">
        <v>2224</v>
      </c>
      <c r="F21" s="27" t="s">
        <v>2225</v>
      </c>
      <c r="G21" s="27" t="s">
        <v>2226</v>
      </c>
      <c r="H21" s="27" t="s">
        <v>2227</v>
      </c>
      <c r="I21" s="27"/>
      <c r="J21" s="27">
        <v>4</v>
      </c>
      <c r="K21" s="27" t="s">
        <v>2228</v>
      </c>
      <c r="L21" s="27">
        <v>2020</v>
      </c>
      <c r="M21" s="30">
        <v>44053</v>
      </c>
      <c r="N21" s="30"/>
      <c r="O21" s="27"/>
      <c r="P21" s="27"/>
      <c r="Q21" s="27" t="s">
        <v>1910</v>
      </c>
      <c r="R21" s="31">
        <v>39.799999999999997</v>
      </c>
      <c r="S21" s="32">
        <v>159</v>
      </c>
      <c r="T21" s="32"/>
      <c r="U21" s="33"/>
      <c r="V21" s="27" t="s">
        <v>2229</v>
      </c>
    </row>
    <row r="22" spans="2:22" x14ac:dyDescent="0.4">
      <c r="B22" s="27" t="s">
        <v>2230</v>
      </c>
      <c r="C22" s="27" t="s">
        <v>2231</v>
      </c>
      <c r="D22" s="28">
        <v>9783816985068</v>
      </c>
      <c r="E22" s="27" t="s">
        <v>2232</v>
      </c>
      <c r="F22" s="27" t="s">
        <v>2233</v>
      </c>
      <c r="G22" s="27"/>
      <c r="H22" s="27" t="s">
        <v>2234</v>
      </c>
      <c r="I22" s="27"/>
      <c r="J22" s="27">
        <v>1</v>
      </c>
      <c r="K22" s="27" t="s">
        <v>52</v>
      </c>
      <c r="L22" s="27">
        <v>2022</v>
      </c>
      <c r="M22" s="30">
        <v>44879</v>
      </c>
      <c r="N22" s="30"/>
      <c r="O22" s="27"/>
      <c r="P22" s="27"/>
      <c r="Q22" s="27" t="s">
        <v>1910</v>
      </c>
      <c r="R22" s="31">
        <v>98</v>
      </c>
      <c r="S22" s="32">
        <v>294</v>
      </c>
      <c r="T22" s="32"/>
      <c r="U22" s="33"/>
      <c r="V22" s="27" t="s">
        <v>2235</v>
      </c>
    </row>
    <row r="23" spans="2:22" x14ac:dyDescent="0.4">
      <c r="B23" s="27" t="s">
        <v>2236</v>
      </c>
      <c r="C23" s="27" t="s">
        <v>2237</v>
      </c>
      <c r="D23" s="28">
        <v>9783816985198</v>
      </c>
      <c r="E23" s="27" t="s">
        <v>2238</v>
      </c>
      <c r="F23" s="27" t="s">
        <v>2239</v>
      </c>
      <c r="G23" s="27" t="s">
        <v>2240</v>
      </c>
      <c r="H23" s="27"/>
      <c r="I23" s="27" t="s">
        <v>2241</v>
      </c>
      <c r="J23" s="27">
        <v>8</v>
      </c>
      <c r="K23" s="27" t="s">
        <v>2242</v>
      </c>
      <c r="L23" s="27">
        <v>2022</v>
      </c>
      <c r="M23" s="30">
        <v>44893</v>
      </c>
      <c r="N23" s="30"/>
      <c r="O23" s="27" t="s">
        <v>2149</v>
      </c>
      <c r="P23" s="27"/>
      <c r="Q23" s="27" t="s">
        <v>1910</v>
      </c>
      <c r="R23" s="31">
        <v>88</v>
      </c>
      <c r="S23" s="32">
        <v>264</v>
      </c>
      <c r="T23" s="32"/>
      <c r="U23" s="33"/>
      <c r="V23" s="27" t="s">
        <v>2243</v>
      </c>
    </row>
    <row r="24" spans="2:22" x14ac:dyDescent="0.4">
      <c r="B24" s="27" t="s">
        <v>2244</v>
      </c>
      <c r="C24" s="27" t="s">
        <v>2245</v>
      </c>
      <c r="D24" s="28">
        <v>9783816985211</v>
      </c>
      <c r="E24" s="27" t="s">
        <v>2246</v>
      </c>
      <c r="F24" s="27" t="s">
        <v>2247</v>
      </c>
      <c r="G24" s="27"/>
      <c r="H24" s="27" t="s">
        <v>2248</v>
      </c>
      <c r="I24" s="27"/>
      <c r="J24" s="27">
        <v>1</v>
      </c>
      <c r="K24" s="27" t="s">
        <v>52</v>
      </c>
      <c r="L24" s="27">
        <v>2021</v>
      </c>
      <c r="M24" s="30">
        <v>44438</v>
      </c>
      <c r="N24" s="30"/>
      <c r="O24" s="27" t="s">
        <v>2249</v>
      </c>
      <c r="P24" s="27">
        <v>1</v>
      </c>
      <c r="Q24" s="27" t="s">
        <v>1910</v>
      </c>
      <c r="R24" s="31">
        <v>49.9</v>
      </c>
      <c r="S24" s="32">
        <v>449</v>
      </c>
      <c r="T24" s="32"/>
      <c r="U24" s="33"/>
      <c r="V24" s="27" t="s">
        <v>2250</v>
      </c>
    </row>
    <row r="25" spans="2:22" x14ac:dyDescent="0.4">
      <c r="B25" s="27" t="s">
        <v>2251</v>
      </c>
      <c r="C25" s="27" t="s">
        <v>2252</v>
      </c>
      <c r="D25" s="28">
        <v>9783816985105</v>
      </c>
      <c r="E25" s="27" t="s">
        <v>2253</v>
      </c>
      <c r="F25" s="27" t="s">
        <v>2254</v>
      </c>
      <c r="G25" s="27" t="s">
        <v>2255</v>
      </c>
      <c r="H25" s="27" t="s">
        <v>2256</v>
      </c>
      <c r="I25" s="27"/>
      <c r="J25" s="27">
        <v>5</v>
      </c>
      <c r="K25" s="27" t="s">
        <v>2257</v>
      </c>
      <c r="L25" s="27">
        <v>2020</v>
      </c>
      <c r="M25" s="30">
        <v>44039</v>
      </c>
      <c r="N25" s="30"/>
      <c r="O25" s="27" t="s">
        <v>2158</v>
      </c>
      <c r="P25" s="27"/>
      <c r="Q25" s="27" t="s">
        <v>1910</v>
      </c>
      <c r="R25" s="31">
        <v>34.799999999999997</v>
      </c>
      <c r="S25" s="32">
        <v>179</v>
      </c>
      <c r="T25" s="32"/>
      <c r="U25" s="33"/>
      <c r="V25" s="27" t="s">
        <v>2258</v>
      </c>
    </row>
    <row r="26" spans="2:22" x14ac:dyDescent="0.4">
      <c r="B26" s="27" t="s">
        <v>2259</v>
      </c>
      <c r="C26" s="27" t="s">
        <v>2260</v>
      </c>
      <c r="D26" s="28">
        <v>9783816984917</v>
      </c>
      <c r="E26" s="27" t="s">
        <v>2261</v>
      </c>
      <c r="F26" s="27" t="s">
        <v>2262</v>
      </c>
      <c r="G26" s="27" t="s">
        <v>2263</v>
      </c>
      <c r="H26" s="27" t="s">
        <v>2264</v>
      </c>
      <c r="I26" s="27"/>
      <c r="J26" s="27">
        <v>1</v>
      </c>
      <c r="K26" s="27" t="s">
        <v>52</v>
      </c>
      <c r="L26" s="27">
        <v>2021</v>
      </c>
      <c r="M26" s="30">
        <v>44242</v>
      </c>
      <c r="N26" s="30"/>
      <c r="O26" s="27"/>
      <c r="P26" s="27"/>
      <c r="Q26" s="27" t="s">
        <v>1910</v>
      </c>
      <c r="R26" s="31">
        <v>24.8</v>
      </c>
      <c r="S26" s="32">
        <v>199</v>
      </c>
      <c r="T26" s="32"/>
      <c r="U26" s="33"/>
      <c r="V26" s="27" t="s">
        <v>2265</v>
      </c>
    </row>
    <row r="27" spans="2:22" x14ac:dyDescent="0.4">
      <c r="B27" s="27" t="s">
        <v>2266</v>
      </c>
      <c r="C27" s="27" t="s">
        <v>2267</v>
      </c>
      <c r="D27" s="28">
        <v>9783816985143</v>
      </c>
      <c r="E27" s="27" t="s">
        <v>2268</v>
      </c>
      <c r="F27" s="27" t="s">
        <v>2269</v>
      </c>
      <c r="G27" s="27"/>
      <c r="H27" s="27" t="s">
        <v>2270</v>
      </c>
      <c r="I27" s="27"/>
      <c r="J27" s="27">
        <v>1</v>
      </c>
      <c r="K27" s="27" t="s">
        <v>52</v>
      </c>
      <c r="L27" s="27">
        <v>2020</v>
      </c>
      <c r="M27" s="30">
        <v>44039</v>
      </c>
      <c r="N27" s="30"/>
      <c r="O27" s="27"/>
      <c r="P27" s="27"/>
      <c r="Q27" s="27" t="s">
        <v>1910</v>
      </c>
      <c r="R27" s="31">
        <v>59.8</v>
      </c>
      <c r="S27" s="32">
        <v>249</v>
      </c>
      <c r="T27" s="32"/>
      <c r="U27" s="33"/>
      <c r="V27" s="27" t="s">
        <v>2271</v>
      </c>
    </row>
    <row r="28" spans="2:22" x14ac:dyDescent="0.4">
      <c r="B28" s="55" t="s">
        <v>2272</v>
      </c>
      <c r="C28" s="55" t="s">
        <v>2273</v>
      </c>
      <c r="D28" s="56">
        <v>9783816985150</v>
      </c>
      <c r="E28" s="55" t="s">
        <v>2274</v>
      </c>
      <c r="F28" s="55" t="s">
        <v>2275</v>
      </c>
      <c r="G28" s="55"/>
      <c r="H28" s="55" t="s">
        <v>2276</v>
      </c>
      <c r="I28" s="55"/>
      <c r="J28" s="55">
        <v>1</v>
      </c>
      <c r="K28" s="55" t="s">
        <v>52</v>
      </c>
      <c r="L28" s="55"/>
      <c r="M28" s="57"/>
      <c r="N28" s="57"/>
      <c r="O28" s="55"/>
      <c r="P28" s="55"/>
      <c r="Q28" s="55" t="s">
        <v>1910</v>
      </c>
      <c r="R28" s="58"/>
      <c r="S28" s="59"/>
      <c r="T28" s="59"/>
      <c r="U28" s="60"/>
      <c r="V28" s="55"/>
    </row>
    <row r="30" spans="2:22" x14ac:dyDescent="0.4">
      <c r="B30" s="35" t="s">
        <v>128</v>
      </c>
    </row>
    <row r="31" spans="2:22" x14ac:dyDescent="0.4">
      <c r="B31" s="35" t="s">
        <v>133</v>
      </c>
    </row>
    <row r="32" spans="2:22" x14ac:dyDescent="0.4">
      <c r="B32" s="42" t="s">
        <v>3801</v>
      </c>
    </row>
  </sheetData>
  <hyperlinks>
    <hyperlink ref="B5" location="Übersicht!A1" display="zurück zur Übersicht" xr:uid="{DE5EB364-B96A-4FDD-9497-B829CF9FAB7C}"/>
  </hyperlinks>
  <pageMargins left="0.7" right="0.7" top="0.78740157499999996" bottom="0.78740157499999996" header="0.3" footer="0.3"/>
  <drawing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2CC7-F920-40EC-85F7-AE889DF6CB5C}">
  <sheetPr>
    <tabColor theme="2" tint="-0.749992370372631"/>
  </sheetPr>
  <dimension ref="A1:V26"/>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3043</v>
      </c>
      <c r="H8" s="35"/>
      <c r="I8" s="35"/>
      <c r="J8" s="35"/>
      <c r="K8" s="35"/>
      <c r="L8" s="35"/>
    </row>
    <row r="9" spans="1:22" x14ac:dyDescent="0.4">
      <c r="D9" s="36"/>
      <c r="E9" s="36"/>
      <c r="F9" s="35" t="s">
        <v>131</v>
      </c>
      <c r="G9" s="44">
        <f>SUM(Tabelle35811121522263032[VK Campuslizenz | Institutional Price])</f>
        <v>3580</v>
      </c>
      <c r="H9" s="35"/>
      <c r="I9" s="35"/>
      <c r="J9" s="35"/>
      <c r="K9" s="35"/>
      <c r="L9" s="35"/>
    </row>
    <row r="10" spans="1:22" x14ac:dyDescent="0.4">
      <c r="C10" s="39"/>
      <c r="D10" s="39"/>
      <c r="E10" s="39"/>
      <c r="F10" s="39"/>
    </row>
    <row r="11" spans="1:22" x14ac:dyDescent="0.4">
      <c r="B11" s="3" t="s">
        <v>26</v>
      </c>
      <c r="C11" s="3" t="s">
        <v>27</v>
      </c>
      <c r="D11" s="3" t="s">
        <v>28</v>
      </c>
      <c r="E11" s="3" t="s">
        <v>29</v>
      </c>
      <c r="F11" s="3" t="s">
        <v>30</v>
      </c>
      <c r="G11" s="3" t="s">
        <v>31</v>
      </c>
      <c r="H11" s="3" t="s">
        <v>32</v>
      </c>
      <c r="I11" s="3" t="s">
        <v>33</v>
      </c>
      <c r="J11" s="3" t="s">
        <v>34</v>
      </c>
      <c r="K11" s="3" t="s">
        <v>35</v>
      </c>
      <c r="L11" s="3" t="s">
        <v>36</v>
      </c>
      <c r="M11" s="3" t="s">
        <v>37</v>
      </c>
      <c r="N11" s="3" t="s">
        <v>38</v>
      </c>
      <c r="O11" s="3" t="s">
        <v>39</v>
      </c>
      <c r="P11" s="3" t="s">
        <v>40</v>
      </c>
      <c r="Q11" s="3" t="s">
        <v>41</v>
      </c>
      <c r="R11" s="3" t="s">
        <v>42</v>
      </c>
      <c r="S11" s="3" t="s">
        <v>43</v>
      </c>
      <c r="T11" s="4" t="s">
        <v>44</v>
      </c>
      <c r="U11" s="5" t="s">
        <v>45</v>
      </c>
      <c r="V11" s="3" t="s">
        <v>46</v>
      </c>
    </row>
    <row r="12" spans="1:22" x14ac:dyDescent="0.4">
      <c r="B12" s="27" t="s">
        <v>2277</v>
      </c>
      <c r="C12" s="27" t="s">
        <v>2278</v>
      </c>
      <c r="D12" s="28">
        <v>9783816984900</v>
      </c>
      <c r="E12" s="27" t="s">
        <v>2279</v>
      </c>
      <c r="F12" s="27" t="s">
        <v>2280</v>
      </c>
      <c r="G12" s="27" t="s">
        <v>2281</v>
      </c>
      <c r="H12" s="27" t="s">
        <v>2282</v>
      </c>
      <c r="I12" s="27"/>
      <c r="J12" s="27">
        <v>1</v>
      </c>
      <c r="K12" s="27" t="s">
        <v>52</v>
      </c>
      <c r="L12" s="27">
        <v>2024</v>
      </c>
      <c r="M12" s="30"/>
      <c r="N12" s="30">
        <v>45483</v>
      </c>
      <c r="O12" s="27"/>
      <c r="P12" s="27"/>
      <c r="Q12" s="27" t="s">
        <v>1910</v>
      </c>
      <c r="R12" s="31">
        <v>49.8</v>
      </c>
      <c r="S12" s="32">
        <v>299</v>
      </c>
      <c r="T12" s="32"/>
      <c r="U12" s="33"/>
      <c r="V12" s="27" t="s">
        <v>2283</v>
      </c>
    </row>
    <row r="13" spans="1:22" x14ac:dyDescent="0.4">
      <c r="B13" s="27" t="s">
        <v>2284</v>
      </c>
      <c r="C13" s="27" t="s">
        <v>2285</v>
      </c>
      <c r="D13" s="28">
        <v>9783816984894</v>
      </c>
      <c r="E13" s="27" t="s">
        <v>2286</v>
      </c>
      <c r="F13" s="27" t="s">
        <v>2287</v>
      </c>
      <c r="G13" s="27"/>
      <c r="H13" s="27" t="s">
        <v>2288</v>
      </c>
      <c r="I13" s="27"/>
      <c r="J13" s="27">
        <v>1</v>
      </c>
      <c r="K13" s="27" t="s">
        <v>52</v>
      </c>
      <c r="L13" s="27">
        <v>2022</v>
      </c>
      <c r="M13" s="30">
        <v>44732</v>
      </c>
      <c r="N13" s="30"/>
      <c r="O13" s="27"/>
      <c r="P13" s="27"/>
      <c r="Q13" s="27" t="s">
        <v>1910</v>
      </c>
      <c r="R13" s="31">
        <v>118</v>
      </c>
      <c r="S13" s="32">
        <v>799</v>
      </c>
      <c r="T13" s="32"/>
      <c r="U13" s="33"/>
      <c r="V13" s="27" t="s">
        <v>2289</v>
      </c>
    </row>
    <row r="14" spans="1:22" x14ac:dyDescent="0.4">
      <c r="B14" s="27" t="s">
        <v>2290</v>
      </c>
      <c r="C14" s="27" t="s">
        <v>2291</v>
      </c>
      <c r="D14" s="28">
        <v>9783816984788</v>
      </c>
      <c r="E14" s="27" t="s">
        <v>2292</v>
      </c>
      <c r="F14" s="27" t="s">
        <v>2293</v>
      </c>
      <c r="G14" s="27" t="s">
        <v>2294</v>
      </c>
      <c r="H14" s="27" t="s">
        <v>2198</v>
      </c>
      <c r="I14" s="27"/>
      <c r="J14" s="27">
        <v>1</v>
      </c>
      <c r="K14" s="27" t="s">
        <v>52</v>
      </c>
      <c r="L14" s="27">
        <v>2020</v>
      </c>
      <c r="M14" s="30">
        <v>44053</v>
      </c>
      <c r="N14" s="30"/>
      <c r="O14" s="27"/>
      <c r="P14" s="27"/>
      <c r="Q14" s="27" t="s">
        <v>1910</v>
      </c>
      <c r="R14" s="31">
        <v>98</v>
      </c>
      <c r="S14" s="32">
        <v>294</v>
      </c>
      <c r="T14" s="32"/>
      <c r="U14" s="33"/>
      <c r="V14" s="27" t="s">
        <v>2295</v>
      </c>
    </row>
    <row r="15" spans="1:22" x14ac:dyDescent="0.4">
      <c r="B15" s="27" t="s">
        <v>2296</v>
      </c>
      <c r="C15" s="27" t="s">
        <v>2297</v>
      </c>
      <c r="D15" s="28">
        <v>9783816984931</v>
      </c>
      <c r="E15" s="27" t="s">
        <v>2298</v>
      </c>
      <c r="F15" s="27" t="s">
        <v>2299</v>
      </c>
      <c r="G15" s="27" t="s">
        <v>2300</v>
      </c>
      <c r="H15" s="27" t="s">
        <v>2191</v>
      </c>
      <c r="I15" s="27"/>
      <c r="J15" s="27">
        <v>1</v>
      </c>
      <c r="K15" s="27" t="s">
        <v>52</v>
      </c>
      <c r="L15" s="27">
        <v>2020</v>
      </c>
      <c r="M15" s="30">
        <v>43941</v>
      </c>
      <c r="N15" s="30"/>
      <c r="O15" s="27"/>
      <c r="P15" s="27"/>
      <c r="Q15" s="27" t="s">
        <v>1910</v>
      </c>
      <c r="R15" s="31">
        <v>49.9</v>
      </c>
      <c r="S15" s="32">
        <v>249</v>
      </c>
      <c r="T15" s="32"/>
      <c r="U15" s="33"/>
      <c r="V15" s="27" t="s">
        <v>2301</v>
      </c>
    </row>
    <row r="16" spans="1:22" x14ac:dyDescent="0.4">
      <c r="B16" s="27" t="s">
        <v>2302</v>
      </c>
      <c r="C16" s="27" t="s">
        <v>2303</v>
      </c>
      <c r="D16" s="28">
        <v>9783816984993</v>
      </c>
      <c r="E16" s="27" t="s">
        <v>2304</v>
      </c>
      <c r="F16" s="27" t="s">
        <v>2305</v>
      </c>
      <c r="G16" s="27"/>
      <c r="H16" s="27" t="s">
        <v>2306</v>
      </c>
      <c r="I16" s="27"/>
      <c r="J16" s="27">
        <v>1</v>
      </c>
      <c r="K16" s="27" t="s">
        <v>52</v>
      </c>
      <c r="L16" s="27">
        <v>2020</v>
      </c>
      <c r="M16" s="30">
        <v>43976</v>
      </c>
      <c r="N16" s="30"/>
      <c r="O16" s="27"/>
      <c r="P16" s="27"/>
      <c r="Q16" s="27" t="s">
        <v>1910</v>
      </c>
      <c r="R16" s="31">
        <v>148</v>
      </c>
      <c r="S16" s="32">
        <v>499</v>
      </c>
      <c r="T16" s="32"/>
      <c r="U16" s="33"/>
      <c r="V16" s="27" t="s">
        <v>2307</v>
      </c>
    </row>
    <row r="17" spans="2:22" x14ac:dyDescent="0.4">
      <c r="B17" s="27" t="s">
        <v>2308</v>
      </c>
      <c r="C17" s="27" t="s">
        <v>2309</v>
      </c>
      <c r="D17" s="28">
        <v>9783816985075</v>
      </c>
      <c r="E17" s="27" t="s">
        <v>2310</v>
      </c>
      <c r="F17" s="27" t="s">
        <v>2311</v>
      </c>
      <c r="G17" s="27" t="s">
        <v>2312</v>
      </c>
      <c r="H17" s="27" t="s">
        <v>2313</v>
      </c>
      <c r="I17" s="27" t="s">
        <v>2314</v>
      </c>
      <c r="J17" s="27">
        <v>4</v>
      </c>
      <c r="K17" s="27" t="s">
        <v>2228</v>
      </c>
      <c r="L17" s="27">
        <v>2020</v>
      </c>
      <c r="M17" s="30">
        <v>44053</v>
      </c>
      <c r="N17" s="30"/>
      <c r="O17" s="27"/>
      <c r="P17" s="27"/>
      <c r="Q17" s="27" t="s">
        <v>1910</v>
      </c>
      <c r="R17" s="31">
        <v>49.8</v>
      </c>
      <c r="S17" s="32">
        <v>249</v>
      </c>
      <c r="T17" s="32"/>
      <c r="U17" s="33"/>
      <c r="V17" s="27" t="s">
        <v>2315</v>
      </c>
    </row>
    <row r="18" spans="2:22" x14ac:dyDescent="0.4">
      <c r="B18" s="27" t="s">
        <v>2316</v>
      </c>
      <c r="C18" s="27" t="s">
        <v>2317</v>
      </c>
      <c r="D18" s="28">
        <v>9783739880457</v>
      </c>
      <c r="E18" s="27" t="s">
        <v>2318</v>
      </c>
      <c r="F18" s="27" t="s">
        <v>2319</v>
      </c>
      <c r="G18" s="27" t="s">
        <v>2320</v>
      </c>
      <c r="H18" s="27"/>
      <c r="I18" s="27" t="s">
        <v>2321</v>
      </c>
      <c r="J18" s="27">
        <v>1</v>
      </c>
      <c r="K18" s="27" t="s">
        <v>52</v>
      </c>
      <c r="L18" s="27">
        <v>2020</v>
      </c>
      <c r="M18" s="30">
        <v>44102</v>
      </c>
      <c r="N18" s="30"/>
      <c r="O18" s="27"/>
      <c r="P18" s="27"/>
      <c r="Q18" s="27" t="s">
        <v>190</v>
      </c>
      <c r="R18" s="31">
        <v>29.99</v>
      </c>
      <c r="S18" s="32">
        <v>149</v>
      </c>
      <c r="T18" s="32"/>
      <c r="U18" s="33"/>
      <c r="V18" s="27" t="s">
        <v>2322</v>
      </c>
    </row>
    <row r="19" spans="2:22" x14ac:dyDescent="0.4">
      <c r="B19" s="27" t="s">
        <v>2323</v>
      </c>
      <c r="C19" s="27" t="s">
        <v>2324</v>
      </c>
      <c r="D19" s="28">
        <v>9783816984924</v>
      </c>
      <c r="E19" s="27" t="s">
        <v>2325</v>
      </c>
      <c r="F19" s="27" t="s">
        <v>2326</v>
      </c>
      <c r="G19" s="27" t="s">
        <v>2327</v>
      </c>
      <c r="H19" s="27" t="s">
        <v>2328</v>
      </c>
      <c r="I19" s="27"/>
      <c r="J19" s="27">
        <v>6</v>
      </c>
      <c r="K19" s="27" t="s">
        <v>2329</v>
      </c>
      <c r="L19" s="27">
        <v>2019</v>
      </c>
      <c r="M19" s="30">
        <v>43766</v>
      </c>
      <c r="N19" s="30"/>
      <c r="O19" s="27"/>
      <c r="P19" s="27"/>
      <c r="Q19" s="27" t="s">
        <v>1910</v>
      </c>
      <c r="R19" s="31">
        <v>69</v>
      </c>
      <c r="S19" s="32">
        <v>199</v>
      </c>
      <c r="T19" s="32"/>
      <c r="U19" s="33"/>
      <c r="V19" s="27" t="s">
        <v>2330</v>
      </c>
    </row>
    <row r="20" spans="2:22" x14ac:dyDescent="0.4">
      <c r="B20" s="27" t="s">
        <v>2331</v>
      </c>
      <c r="C20" s="27" t="s">
        <v>2332</v>
      </c>
      <c r="D20" s="28">
        <v>9783816984825</v>
      </c>
      <c r="E20" s="27" t="s">
        <v>2333</v>
      </c>
      <c r="F20" s="27" t="s">
        <v>2334</v>
      </c>
      <c r="G20" s="27" t="s">
        <v>2335</v>
      </c>
      <c r="H20" s="27" t="s">
        <v>2336</v>
      </c>
      <c r="I20" s="27"/>
      <c r="J20" s="27">
        <v>2</v>
      </c>
      <c r="K20" s="27" t="s">
        <v>2055</v>
      </c>
      <c r="L20" s="27">
        <v>2023</v>
      </c>
      <c r="M20" s="30"/>
      <c r="N20" s="30">
        <v>45166</v>
      </c>
      <c r="O20" s="27" t="s">
        <v>2149</v>
      </c>
      <c r="P20" s="27">
        <v>565</v>
      </c>
      <c r="Q20" s="27" t="s">
        <v>1910</v>
      </c>
      <c r="R20" s="31">
        <v>148</v>
      </c>
      <c r="S20" s="32">
        <v>444</v>
      </c>
      <c r="T20" s="32"/>
      <c r="U20" s="33"/>
      <c r="V20" s="27" t="s">
        <v>2337</v>
      </c>
    </row>
    <row r="21" spans="2:22" x14ac:dyDescent="0.4">
      <c r="B21" s="27" t="s">
        <v>2338</v>
      </c>
      <c r="C21" s="27" t="s">
        <v>2339</v>
      </c>
      <c r="D21" s="28">
        <v>9783816984948</v>
      </c>
      <c r="E21" s="27" t="s">
        <v>2340</v>
      </c>
      <c r="F21" s="27" t="s">
        <v>2341</v>
      </c>
      <c r="G21" s="27" t="s">
        <v>2342</v>
      </c>
      <c r="H21" s="27" t="s">
        <v>2343</v>
      </c>
      <c r="I21" s="27"/>
      <c r="J21" s="27">
        <v>3</v>
      </c>
      <c r="K21" s="27" t="s">
        <v>2028</v>
      </c>
      <c r="L21" s="27">
        <v>2020</v>
      </c>
      <c r="M21" s="30">
        <v>43899</v>
      </c>
      <c r="N21" s="30"/>
      <c r="O21" s="27"/>
      <c r="P21" s="27">
        <v>9</v>
      </c>
      <c r="Q21" s="27" t="s">
        <v>1910</v>
      </c>
      <c r="R21" s="31">
        <v>98</v>
      </c>
      <c r="S21" s="32">
        <v>399</v>
      </c>
      <c r="T21" s="32"/>
      <c r="U21" s="33"/>
      <c r="V21" s="27" t="s">
        <v>2344</v>
      </c>
    </row>
    <row r="22" spans="2:22" x14ac:dyDescent="0.4">
      <c r="B22" s="55" t="s">
        <v>2345</v>
      </c>
      <c r="C22" s="55" t="s">
        <v>2346</v>
      </c>
      <c r="D22" s="56">
        <v>9783816984610</v>
      </c>
      <c r="E22" s="55" t="s">
        <v>2347</v>
      </c>
      <c r="F22" s="55" t="s">
        <v>2348</v>
      </c>
      <c r="G22" s="55" t="s">
        <v>2349</v>
      </c>
      <c r="H22" s="55" t="s">
        <v>2350</v>
      </c>
      <c r="I22" s="55"/>
      <c r="J22" s="55">
        <v>4</v>
      </c>
      <c r="K22" s="55" t="s">
        <v>2351</v>
      </c>
      <c r="L22" s="55"/>
      <c r="M22" s="57"/>
      <c r="N22" s="57"/>
      <c r="O22" s="55" t="s">
        <v>2158</v>
      </c>
      <c r="P22" s="55"/>
      <c r="Q22" s="55" t="s">
        <v>1910</v>
      </c>
      <c r="R22" s="58"/>
      <c r="S22" s="59"/>
      <c r="T22" s="59"/>
      <c r="U22" s="60"/>
      <c r="V22" s="55"/>
    </row>
    <row r="24" spans="2:22" x14ac:dyDescent="0.4">
      <c r="B24" s="35" t="s">
        <v>128</v>
      </c>
    </row>
    <row r="25" spans="2:22" x14ac:dyDescent="0.4">
      <c r="B25" s="35" t="s">
        <v>133</v>
      </c>
    </row>
    <row r="26" spans="2:22" x14ac:dyDescent="0.4">
      <c r="B26" s="42" t="s">
        <v>3801</v>
      </c>
    </row>
  </sheetData>
  <hyperlinks>
    <hyperlink ref="B5" location="Übersicht!A1" display="zurück zur Übersicht" xr:uid="{AEB9DF93-F982-42A5-89AB-5E699BA4F907}"/>
  </hyperlinks>
  <pageMargins left="0.7" right="0.7" top="0.78740157499999996" bottom="0.78740157499999996" header="0.3" footer="0.3"/>
  <drawing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C14FD-DA3C-447D-9438-16E29DE2F72C}">
  <dimension ref="A1:V25"/>
  <sheetViews>
    <sheetView showGridLines="0" workbookViewId="0">
      <selection activeCell="A4" sqref="A4"/>
    </sheetView>
  </sheetViews>
  <sheetFormatPr baseColWidth="10" defaultRowHeight="14.6" x14ac:dyDescent="0.4"/>
  <cols>
    <col min="2" max="2" width="16.4609375" customWidth="1"/>
    <col min="3" max="3" width="17.15234375" bestFit="1" customWidth="1"/>
    <col min="4" max="4" width="14.921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843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6"/>
      <c r="E7" s="36"/>
      <c r="F7" s="40" t="s">
        <v>132</v>
      </c>
      <c r="G7" s="54" t="s">
        <v>127</v>
      </c>
      <c r="H7" s="35"/>
      <c r="I7" s="35"/>
      <c r="J7" s="35"/>
      <c r="K7" s="35"/>
      <c r="L7" s="35"/>
    </row>
    <row r="8" spans="1:22" x14ac:dyDescent="0.4">
      <c r="D8" s="36"/>
      <c r="E8" s="36"/>
      <c r="F8" s="41" t="s">
        <v>129</v>
      </c>
      <c r="G8" s="43">
        <f>SUM(S:S)*0.85</f>
        <v>929.05</v>
      </c>
      <c r="H8" s="35"/>
      <c r="I8" s="35"/>
      <c r="J8" s="35"/>
      <c r="K8" s="35"/>
      <c r="L8" s="35"/>
    </row>
    <row r="9" spans="1:22" x14ac:dyDescent="0.4">
      <c r="D9" s="36"/>
      <c r="E9" s="36"/>
      <c r="F9" s="35" t="s">
        <v>131</v>
      </c>
      <c r="G9" s="44">
        <f>SUM(Tabelle361017[VK Campuslizenz | Institutional Price])</f>
        <v>1093</v>
      </c>
      <c r="H9" s="35"/>
      <c r="I9" s="35"/>
      <c r="J9" s="35"/>
      <c r="K9" s="35"/>
      <c r="L9" s="35"/>
    </row>
    <row r="10" spans="1:22" x14ac:dyDescent="0.4">
      <c r="D10" s="36"/>
      <c r="E10" s="36"/>
      <c r="F10" s="35"/>
      <c r="G10" s="54"/>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3588</v>
      </c>
      <c r="C13" s="27" t="s">
        <v>3589</v>
      </c>
      <c r="D13" s="28">
        <v>9783381106028</v>
      </c>
      <c r="E13" s="27" t="s">
        <v>3590</v>
      </c>
      <c r="F13" s="27" t="s">
        <v>3591</v>
      </c>
      <c r="G13" s="27" t="s">
        <v>3018</v>
      </c>
      <c r="H13" s="27" t="s">
        <v>3018</v>
      </c>
      <c r="I13" s="27" t="s">
        <v>3592</v>
      </c>
      <c r="J13" s="27">
        <v>1</v>
      </c>
      <c r="K13" s="27" t="s">
        <v>52</v>
      </c>
      <c r="L13" s="27">
        <v>2023</v>
      </c>
      <c r="M13" s="30">
        <v>45110</v>
      </c>
      <c r="N13" s="75"/>
      <c r="O13" s="77" t="s">
        <v>2358</v>
      </c>
      <c r="P13" s="77" t="s">
        <v>3593</v>
      </c>
      <c r="Q13" s="27" t="s">
        <v>63</v>
      </c>
      <c r="R13" s="31">
        <v>118</v>
      </c>
      <c r="S13" s="31">
        <v>179</v>
      </c>
      <c r="T13" s="27" t="s">
        <v>3018</v>
      </c>
      <c r="U13" s="27"/>
      <c r="V13" s="27" t="s">
        <v>3594</v>
      </c>
    </row>
    <row r="14" spans="1:22" x14ac:dyDescent="0.4">
      <c r="B14" s="27" t="s">
        <v>3595</v>
      </c>
      <c r="C14" s="27" t="s">
        <v>3596</v>
      </c>
      <c r="D14" s="28">
        <v>9783772057724</v>
      </c>
      <c r="E14" s="27" t="s">
        <v>3597</v>
      </c>
      <c r="F14" s="27" t="s">
        <v>3598</v>
      </c>
      <c r="G14" s="27"/>
      <c r="H14" s="27" t="s">
        <v>3599</v>
      </c>
      <c r="I14" s="27"/>
      <c r="J14" s="27">
        <v>1</v>
      </c>
      <c r="K14" s="27" t="s">
        <v>52</v>
      </c>
      <c r="L14" s="27">
        <v>2022</v>
      </c>
      <c r="M14" s="30">
        <v>44893</v>
      </c>
      <c r="N14" s="16"/>
      <c r="O14" s="13" t="s">
        <v>3600</v>
      </c>
      <c r="P14" s="13"/>
      <c r="Q14" s="27" t="s">
        <v>63</v>
      </c>
      <c r="R14" s="31">
        <v>68</v>
      </c>
      <c r="S14" s="31">
        <v>119</v>
      </c>
      <c r="T14" s="27"/>
      <c r="U14" s="27"/>
      <c r="V14" s="27" t="s">
        <v>3601</v>
      </c>
    </row>
    <row r="15" spans="1:22" x14ac:dyDescent="0.4">
      <c r="B15" s="27" t="s">
        <v>3602</v>
      </c>
      <c r="C15" s="27" t="s">
        <v>3603</v>
      </c>
      <c r="D15" s="28">
        <v>9783893086689</v>
      </c>
      <c r="E15" s="27" t="s">
        <v>3604</v>
      </c>
      <c r="F15" s="27" t="s">
        <v>3605</v>
      </c>
      <c r="G15" s="27" t="s">
        <v>3606</v>
      </c>
      <c r="H15" s="27" t="s">
        <v>2407</v>
      </c>
      <c r="I15" s="27"/>
      <c r="J15" s="27">
        <v>1</v>
      </c>
      <c r="K15" s="27" t="s">
        <v>52</v>
      </c>
      <c r="L15" s="27">
        <v>2022</v>
      </c>
      <c r="M15" s="30">
        <v>44725</v>
      </c>
      <c r="N15" s="16"/>
      <c r="O15" s="13" t="s">
        <v>78</v>
      </c>
      <c r="P15" s="13"/>
      <c r="Q15" s="27" t="s">
        <v>79</v>
      </c>
      <c r="R15" s="31">
        <v>14.99</v>
      </c>
      <c r="S15" s="31">
        <v>199</v>
      </c>
      <c r="T15" s="27"/>
      <c r="U15" s="27"/>
      <c r="V15" s="27" t="s">
        <v>3607</v>
      </c>
    </row>
    <row r="16" spans="1:22" x14ac:dyDescent="0.4">
      <c r="B16" s="27" t="s">
        <v>3608</v>
      </c>
      <c r="C16" s="27" t="s">
        <v>3609</v>
      </c>
      <c r="D16" s="28">
        <v>9783772057885</v>
      </c>
      <c r="E16" s="27" t="s">
        <v>3610</v>
      </c>
      <c r="F16" s="27" t="s">
        <v>3611</v>
      </c>
      <c r="G16" s="27" t="s">
        <v>3612</v>
      </c>
      <c r="H16" s="27" t="s">
        <v>3613</v>
      </c>
      <c r="I16" s="27" t="s">
        <v>3018</v>
      </c>
      <c r="J16" s="27">
        <v>1</v>
      </c>
      <c r="K16" s="27" t="s">
        <v>52</v>
      </c>
      <c r="L16" s="27">
        <v>2023</v>
      </c>
      <c r="M16" s="30"/>
      <c r="N16" s="16">
        <v>45152</v>
      </c>
      <c r="O16" s="13" t="s">
        <v>3600</v>
      </c>
      <c r="P16" s="13" t="s">
        <v>3170</v>
      </c>
      <c r="Q16" s="27" t="s">
        <v>63</v>
      </c>
      <c r="R16" s="31">
        <v>78</v>
      </c>
      <c r="S16" s="31">
        <v>139</v>
      </c>
      <c r="T16" s="27" t="s">
        <v>3018</v>
      </c>
      <c r="U16" s="27" t="s">
        <v>3018</v>
      </c>
      <c r="V16" s="27" t="s">
        <v>3614</v>
      </c>
    </row>
    <row r="17" spans="2:22" x14ac:dyDescent="0.4">
      <c r="B17" s="27" t="s">
        <v>3615</v>
      </c>
      <c r="C17" s="27" t="s">
        <v>3616</v>
      </c>
      <c r="D17" s="28">
        <v>9783772057793</v>
      </c>
      <c r="E17" s="27" t="s">
        <v>3617</v>
      </c>
      <c r="F17" s="27" t="s">
        <v>3618</v>
      </c>
      <c r="G17" s="27" t="s">
        <v>3619</v>
      </c>
      <c r="H17" s="27" t="s">
        <v>2357</v>
      </c>
      <c r="I17" s="27" t="s">
        <v>3018</v>
      </c>
      <c r="J17" s="27">
        <v>1</v>
      </c>
      <c r="K17" s="27" t="s">
        <v>52</v>
      </c>
      <c r="L17" s="27">
        <v>2022</v>
      </c>
      <c r="M17" s="30">
        <v>44809</v>
      </c>
      <c r="N17" s="16"/>
      <c r="O17" s="13" t="s">
        <v>2358</v>
      </c>
      <c r="P17" s="13" t="s">
        <v>3620</v>
      </c>
      <c r="Q17" s="27" t="s">
        <v>63</v>
      </c>
      <c r="R17" s="31">
        <v>128</v>
      </c>
      <c r="S17" s="31">
        <v>199</v>
      </c>
      <c r="T17" s="27" t="s">
        <v>3018</v>
      </c>
      <c r="U17" s="27" t="s">
        <v>3018</v>
      </c>
      <c r="V17" s="27" t="s">
        <v>3621</v>
      </c>
    </row>
    <row r="18" spans="2:22" x14ac:dyDescent="0.4">
      <c r="B18" s="27" t="s">
        <v>3622</v>
      </c>
      <c r="C18" s="27" t="s">
        <v>3623</v>
      </c>
      <c r="D18" s="28">
        <v>9783381101320</v>
      </c>
      <c r="E18" s="27" t="s">
        <v>3624</v>
      </c>
      <c r="F18" s="27" t="s">
        <v>3625</v>
      </c>
      <c r="G18" s="27" t="s">
        <v>3018</v>
      </c>
      <c r="H18" s="27" t="s">
        <v>3018</v>
      </c>
      <c r="I18" s="27" t="s">
        <v>3626</v>
      </c>
      <c r="J18" s="27">
        <v>1</v>
      </c>
      <c r="K18" s="27" t="s">
        <v>52</v>
      </c>
      <c r="L18" s="27">
        <v>2023</v>
      </c>
      <c r="M18" s="30"/>
      <c r="N18" s="16">
        <v>45124</v>
      </c>
      <c r="O18" s="13" t="s">
        <v>1302</v>
      </c>
      <c r="P18" s="13" t="s">
        <v>3194</v>
      </c>
      <c r="Q18" s="27" t="s">
        <v>54</v>
      </c>
      <c r="R18" s="31">
        <v>38</v>
      </c>
      <c r="S18" s="31">
        <v>139</v>
      </c>
      <c r="T18" s="27" t="s">
        <v>3018</v>
      </c>
      <c r="U18" s="27" t="s">
        <v>3018</v>
      </c>
      <c r="V18" s="27" t="s">
        <v>3627</v>
      </c>
    </row>
    <row r="19" spans="2:22" x14ac:dyDescent="0.4">
      <c r="B19" s="27" t="s">
        <v>3628</v>
      </c>
      <c r="C19" s="27" t="s">
        <v>3629</v>
      </c>
      <c r="D19" s="28">
        <v>9783772057656</v>
      </c>
      <c r="E19" s="27" t="s">
        <v>3630</v>
      </c>
      <c r="F19" s="27" t="s">
        <v>3631</v>
      </c>
      <c r="G19" s="27" t="s">
        <v>3632</v>
      </c>
      <c r="H19" s="27"/>
      <c r="I19" s="27" t="s">
        <v>3633</v>
      </c>
      <c r="J19" s="27">
        <v>1</v>
      </c>
      <c r="K19" s="27" t="s">
        <v>52</v>
      </c>
      <c r="L19" s="27">
        <v>2022</v>
      </c>
      <c r="M19" s="30">
        <v>44907</v>
      </c>
      <c r="N19" s="16"/>
      <c r="O19" s="13" t="s">
        <v>2421</v>
      </c>
      <c r="P19" s="13"/>
      <c r="Q19" s="27" t="s">
        <v>63</v>
      </c>
      <c r="R19" s="31">
        <v>108</v>
      </c>
      <c r="S19" s="31">
        <v>0</v>
      </c>
      <c r="T19" s="86" t="s">
        <v>44</v>
      </c>
      <c r="U19" s="86" t="s">
        <v>55</v>
      </c>
      <c r="V19" s="27" t="s">
        <v>3634</v>
      </c>
    </row>
    <row r="20" spans="2:22" x14ac:dyDescent="0.4">
      <c r="B20" s="27" t="s">
        <v>3635</v>
      </c>
      <c r="C20" s="27" t="s">
        <v>3636</v>
      </c>
      <c r="D20" s="28">
        <v>9783772057670</v>
      </c>
      <c r="E20" s="27" t="s">
        <v>3637</v>
      </c>
      <c r="F20" s="27" t="s">
        <v>3638</v>
      </c>
      <c r="G20" s="27" t="s">
        <v>3639</v>
      </c>
      <c r="H20" s="27" t="s">
        <v>3640</v>
      </c>
      <c r="I20" s="27"/>
      <c r="J20" s="27">
        <v>1</v>
      </c>
      <c r="K20" s="27" t="s">
        <v>52</v>
      </c>
      <c r="L20" s="27">
        <v>2022</v>
      </c>
      <c r="M20" s="30">
        <v>44592</v>
      </c>
      <c r="N20" s="16"/>
      <c r="O20" s="13" t="s">
        <v>2395</v>
      </c>
      <c r="P20" s="13">
        <v>29</v>
      </c>
      <c r="Q20" s="27" t="s">
        <v>63</v>
      </c>
      <c r="R20" s="31">
        <v>78</v>
      </c>
      <c r="S20" s="31">
        <v>119</v>
      </c>
      <c r="T20" s="27"/>
      <c r="U20" s="27"/>
      <c r="V20" s="27" t="s">
        <v>3641</v>
      </c>
    </row>
    <row r="23" spans="2:22" x14ac:dyDescent="0.4">
      <c r="B23" s="35" t="s">
        <v>128</v>
      </c>
    </row>
    <row r="24" spans="2:22" x14ac:dyDescent="0.4">
      <c r="B24" s="35" t="s">
        <v>133</v>
      </c>
    </row>
    <row r="25" spans="2:22" x14ac:dyDescent="0.4">
      <c r="B25" s="42" t="s">
        <v>3801</v>
      </c>
    </row>
  </sheetData>
  <hyperlinks>
    <hyperlink ref="B5" location="Übersicht!A1" display="zurück zur Übersicht" xr:uid="{780A9667-0BC0-4F4A-9FD7-881D5F02C750}"/>
  </hyperlinks>
  <pageMargins left="0.7" right="0.7" top="0.78740157499999996" bottom="0.78740157499999996" header="0.3" footer="0.3"/>
  <drawing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0FC26-F44C-4D74-BEA1-9081C1AD6BAB}">
  <sheetPr>
    <tabColor theme="2" tint="-9.9978637043366805E-2"/>
  </sheetPr>
  <dimension ref="A1:V20"/>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850.85</v>
      </c>
      <c r="H8" s="35"/>
      <c r="I8" s="35"/>
      <c r="J8" s="35"/>
      <c r="K8" s="35"/>
      <c r="L8" s="35"/>
    </row>
    <row r="9" spans="1:22" x14ac:dyDescent="0.4">
      <c r="D9" s="36"/>
      <c r="E9" s="36"/>
      <c r="F9" s="35" t="s">
        <v>131</v>
      </c>
      <c r="G9" s="44">
        <f>SUM(Tabelle3581112152226303233[VK Campuslizenz | Institutional Price])</f>
        <v>1001</v>
      </c>
      <c r="H9" s="35"/>
      <c r="I9" s="35"/>
      <c r="J9" s="35"/>
      <c r="K9" s="35"/>
      <c r="L9" s="35"/>
    </row>
    <row r="10" spans="1:22" x14ac:dyDescent="0.4">
      <c r="C10" s="39"/>
      <c r="D10" s="39"/>
      <c r="E10" s="39"/>
      <c r="F10" s="39"/>
    </row>
    <row r="11" spans="1:22" x14ac:dyDescent="0.4">
      <c r="B11" s="3" t="s">
        <v>26</v>
      </c>
      <c r="C11" s="3" t="s">
        <v>27</v>
      </c>
      <c r="D11" s="3" t="s">
        <v>28</v>
      </c>
      <c r="E11" s="3" t="s">
        <v>29</v>
      </c>
      <c r="F11" s="3" t="s">
        <v>30</v>
      </c>
      <c r="G11" s="3" t="s">
        <v>31</v>
      </c>
      <c r="H11" s="3" t="s">
        <v>32</v>
      </c>
      <c r="I11" s="3" t="s">
        <v>33</v>
      </c>
      <c r="J11" s="3" t="s">
        <v>34</v>
      </c>
      <c r="K11" s="3" t="s">
        <v>35</v>
      </c>
      <c r="L11" s="3" t="s">
        <v>36</v>
      </c>
      <c r="M11" s="3" t="s">
        <v>37</v>
      </c>
      <c r="N11" s="3" t="s">
        <v>38</v>
      </c>
      <c r="O11" s="3" t="s">
        <v>39</v>
      </c>
      <c r="P11" s="3" t="s">
        <v>40</v>
      </c>
      <c r="Q11" s="3" t="s">
        <v>41</v>
      </c>
      <c r="R11" s="3" t="s">
        <v>42</v>
      </c>
      <c r="S11" s="3" t="s">
        <v>43</v>
      </c>
      <c r="T11" s="4" t="s">
        <v>44</v>
      </c>
      <c r="U11" s="5" t="s">
        <v>45</v>
      </c>
      <c r="V11" s="3" t="s">
        <v>46</v>
      </c>
    </row>
    <row r="12" spans="1:22" x14ac:dyDescent="0.4">
      <c r="B12" s="27" t="s">
        <v>2352</v>
      </c>
      <c r="C12" s="27" t="s">
        <v>2353</v>
      </c>
      <c r="D12" s="28">
        <v>9783772057427</v>
      </c>
      <c r="E12" s="27" t="s">
        <v>2354</v>
      </c>
      <c r="F12" s="27" t="s">
        <v>2355</v>
      </c>
      <c r="G12" s="27" t="s">
        <v>2356</v>
      </c>
      <c r="H12" s="27" t="s">
        <v>2357</v>
      </c>
      <c r="I12" s="27"/>
      <c r="J12" s="27">
        <v>2</v>
      </c>
      <c r="K12" s="27" t="s">
        <v>1346</v>
      </c>
      <c r="L12" s="27">
        <v>2020</v>
      </c>
      <c r="M12" s="30">
        <v>44179</v>
      </c>
      <c r="N12" s="30"/>
      <c r="O12" s="27" t="s">
        <v>2358</v>
      </c>
      <c r="P12" s="27">
        <v>60</v>
      </c>
      <c r="Q12" s="27" t="s">
        <v>63</v>
      </c>
      <c r="R12" s="31">
        <v>218</v>
      </c>
      <c r="S12" s="32">
        <v>327</v>
      </c>
      <c r="T12" s="32"/>
      <c r="U12" s="33"/>
      <c r="V12" s="27" t="s">
        <v>2359</v>
      </c>
    </row>
    <row r="13" spans="1:22" x14ac:dyDescent="0.4">
      <c r="B13" s="27" t="s">
        <v>2360</v>
      </c>
      <c r="C13" s="27" t="s">
        <v>2361</v>
      </c>
      <c r="D13" s="28">
        <v>9783772057380</v>
      </c>
      <c r="E13" s="27" t="s">
        <v>2362</v>
      </c>
      <c r="F13" s="27" t="s">
        <v>2363</v>
      </c>
      <c r="G13" s="27" t="s">
        <v>2364</v>
      </c>
      <c r="H13" s="27" t="s">
        <v>2365</v>
      </c>
      <c r="I13" s="27"/>
      <c r="J13" s="27">
        <v>1</v>
      </c>
      <c r="K13" s="27" t="s">
        <v>52</v>
      </c>
      <c r="L13" s="27">
        <v>2022</v>
      </c>
      <c r="M13" s="30">
        <v>44725</v>
      </c>
      <c r="N13" s="30"/>
      <c r="O13" s="27" t="s">
        <v>2358</v>
      </c>
      <c r="P13" s="27">
        <v>67</v>
      </c>
      <c r="Q13" s="27" t="s">
        <v>63</v>
      </c>
      <c r="R13" s="31">
        <v>88</v>
      </c>
      <c r="S13" s="32">
        <v>132</v>
      </c>
      <c r="T13" s="32"/>
      <c r="U13" s="33"/>
      <c r="V13" s="27" t="s">
        <v>2366</v>
      </c>
    </row>
    <row r="14" spans="1:22" x14ac:dyDescent="0.4">
      <c r="B14" s="27" t="s">
        <v>2367</v>
      </c>
      <c r="C14" s="27" t="s">
        <v>2368</v>
      </c>
      <c r="D14" s="28">
        <v>9783772057342</v>
      </c>
      <c r="E14" s="27" t="s">
        <v>2369</v>
      </c>
      <c r="F14" s="27" t="s">
        <v>2370</v>
      </c>
      <c r="G14" s="27"/>
      <c r="H14" s="27" t="s">
        <v>2371</v>
      </c>
      <c r="I14" s="27"/>
      <c r="J14" s="27">
        <v>1</v>
      </c>
      <c r="K14" s="27" t="s">
        <v>52</v>
      </c>
      <c r="L14" s="27">
        <v>2021</v>
      </c>
      <c r="M14" s="30">
        <v>44305</v>
      </c>
      <c r="N14" s="30"/>
      <c r="O14" s="27" t="s">
        <v>2372</v>
      </c>
      <c r="P14" s="27">
        <v>30</v>
      </c>
      <c r="Q14" s="27" t="s">
        <v>63</v>
      </c>
      <c r="R14" s="31">
        <v>58</v>
      </c>
      <c r="S14" s="32">
        <v>119</v>
      </c>
      <c r="T14" s="32"/>
      <c r="U14" s="33"/>
      <c r="V14" s="27" t="s">
        <v>2373</v>
      </c>
    </row>
    <row r="15" spans="1:22" x14ac:dyDescent="0.4">
      <c r="B15" s="27" t="s">
        <v>2374</v>
      </c>
      <c r="C15" s="27" t="s">
        <v>2375</v>
      </c>
      <c r="D15" s="28">
        <v>9783772057434</v>
      </c>
      <c r="E15" s="27" t="s">
        <v>2376</v>
      </c>
      <c r="F15" s="27" t="s">
        <v>2377</v>
      </c>
      <c r="G15" s="27" t="s">
        <v>2378</v>
      </c>
      <c r="H15" s="27" t="s">
        <v>2379</v>
      </c>
      <c r="I15" s="27" t="s">
        <v>2380</v>
      </c>
      <c r="J15" s="27">
        <v>1</v>
      </c>
      <c r="K15" s="27" t="s">
        <v>52</v>
      </c>
      <c r="L15" s="27">
        <v>2020</v>
      </c>
      <c r="M15" s="30">
        <v>44179</v>
      </c>
      <c r="N15" s="30"/>
      <c r="O15" s="27" t="s">
        <v>2381</v>
      </c>
      <c r="P15" s="27">
        <v>3</v>
      </c>
      <c r="Q15" s="27" t="s">
        <v>63</v>
      </c>
      <c r="R15" s="31">
        <v>149</v>
      </c>
      <c r="S15" s="32">
        <v>224</v>
      </c>
      <c r="T15" s="32"/>
      <c r="U15" s="33"/>
      <c r="V15" s="27" t="s">
        <v>2382</v>
      </c>
    </row>
    <row r="16" spans="1:22" x14ac:dyDescent="0.4">
      <c r="B16" s="27" t="s">
        <v>2383</v>
      </c>
      <c r="C16" s="27" t="s">
        <v>2384</v>
      </c>
      <c r="D16" s="28">
        <v>9783893086610</v>
      </c>
      <c r="E16" s="27" t="s">
        <v>2385</v>
      </c>
      <c r="F16" s="27" t="s">
        <v>2386</v>
      </c>
      <c r="G16" s="27"/>
      <c r="H16" s="27" t="s">
        <v>2387</v>
      </c>
      <c r="I16" s="27"/>
      <c r="J16" s="27">
        <v>1</v>
      </c>
      <c r="K16" s="27" t="s">
        <v>52</v>
      </c>
      <c r="L16" s="27">
        <v>2020</v>
      </c>
      <c r="M16" s="30">
        <v>44130</v>
      </c>
      <c r="N16" s="30"/>
      <c r="O16" s="27" t="s">
        <v>78</v>
      </c>
      <c r="P16" s="27"/>
      <c r="Q16" s="27" t="s">
        <v>79</v>
      </c>
      <c r="R16" s="31">
        <v>14.99</v>
      </c>
      <c r="S16" s="32">
        <v>199</v>
      </c>
      <c r="T16" s="32"/>
      <c r="U16" s="33"/>
      <c r="V16" s="27" t="s">
        <v>2388</v>
      </c>
    </row>
    <row r="18" spans="2:2" x14ac:dyDescent="0.4">
      <c r="B18" s="35" t="s">
        <v>128</v>
      </c>
    </row>
    <row r="19" spans="2:2" x14ac:dyDescent="0.4">
      <c r="B19" s="35" t="s">
        <v>133</v>
      </c>
    </row>
    <row r="20" spans="2:2" x14ac:dyDescent="0.4">
      <c r="B20" s="42" t="s">
        <v>3801</v>
      </c>
    </row>
  </sheetData>
  <hyperlinks>
    <hyperlink ref="B5" location="Übersicht!A1" display="zurück zur Übersicht" xr:uid="{CAE67E51-2FC8-4227-8137-9AD8F3FDE5FB}"/>
  </hyperlinks>
  <pageMargins left="0.7" right="0.7" top="0.78740157499999996" bottom="0.78740157499999996" header="0.3" footer="0.3"/>
  <drawing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82F20-7DC3-4B2D-B4A0-B896DCE2DFE9}">
  <sheetPr>
    <tabColor theme="2" tint="-0.749992370372631"/>
  </sheetPr>
  <dimension ref="A1:V25"/>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1192.55</v>
      </c>
      <c r="H8" s="35"/>
      <c r="I8" s="35"/>
      <c r="J8" s="35"/>
      <c r="K8" s="35"/>
      <c r="L8" s="35"/>
    </row>
    <row r="9" spans="1:22" x14ac:dyDescent="0.4">
      <c r="D9" s="36"/>
      <c r="E9" s="36"/>
      <c r="F9" s="35" t="s">
        <v>131</v>
      </c>
      <c r="G9" s="44">
        <f>SUM(Tabelle358111215222630323334[VK Campuslizenz | Institutional Price])</f>
        <v>1403</v>
      </c>
      <c r="H9" s="35"/>
      <c r="I9" s="35"/>
      <c r="J9" s="35"/>
      <c r="K9" s="35"/>
      <c r="L9" s="35"/>
    </row>
    <row r="10" spans="1:22" x14ac:dyDescent="0.4">
      <c r="C10" s="39"/>
      <c r="D10" s="39"/>
      <c r="E10" s="39"/>
      <c r="F10" s="39"/>
    </row>
    <row r="11" spans="1:22" x14ac:dyDescent="0.4">
      <c r="B11" s="3" t="s">
        <v>26</v>
      </c>
      <c r="C11" s="3" t="s">
        <v>27</v>
      </c>
      <c r="D11" s="3" t="s">
        <v>28</v>
      </c>
      <c r="E11" s="3" t="s">
        <v>29</v>
      </c>
      <c r="F11" s="3" t="s">
        <v>30</v>
      </c>
      <c r="G11" s="3" t="s">
        <v>31</v>
      </c>
      <c r="H11" s="3" t="s">
        <v>32</v>
      </c>
      <c r="I11" s="3" t="s">
        <v>33</v>
      </c>
      <c r="J11" s="3" t="s">
        <v>34</v>
      </c>
      <c r="K11" s="3" t="s">
        <v>35</v>
      </c>
      <c r="L11" s="3" t="s">
        <v>36</v>
      </c>
      <c r="M11" s="3" t="s">
        <v>37</v>
      </c>
      <c r="N11" s="3" t="s">
        <v>38</v>
      </c>
      <c r="O11" s="3" t="s">
        <v>39</v>
      </c>
      <c r="P11" s="3" t="s">
        <v>40</v>
      </c>
      <c r="Q11" s="3" t="s">
        <v>41</v>
      </c>
      <c r="R11" s="3" t="s">
        <v>42</v>
      </c>
      <c r="S11" s="3" t="s">
        <v>43</v>
      </c>
      <c r="T11" s="4" t="s">
        <v>44</v>
      </c>
      <c r="U11" s="5" t="s">
        <v>45</v>
      </c>
      <c r="V11" s="3" t="s">
        <v>46</v>
      </c>
    </row>
    <row r="12" spans="1:22" x14ac:dyDescent="0.4">
      <c r="B12" s="27" t="s">
        <v>2389</v>
      </c>
      <c r="C12" s="27" t="s">
        <v>2390</v>
      </c>
      <c r="D12" s="28">
        <v>9783772056758</v>
      </c>
      <c r="E12" s="27" t="s">
        <v>2391</v>
      </c>
      <c r="F12" s="27" t="s">
        <v>2392</v>
      </c>
      <c r="G12" s="27" t="s">
        <v>2393</v>
      </c>
      <c r="H12" s="27" t="s">
        <v>2394</v>
      </c>
      <c r="I12" s="27"/>
      <c r="J12" s="27">
        <v>1</v>
      </c>
      <c r="K12" s="27" t="s">
        <v>52</v>
      </c>
      <c r="L12" s="27">
        <v>2019</v>
      </c>
      <c r="M12" s="30">
        <v>43598</v>
      </c>
      <c r="N12" s="30"/>
      <c r="O12" s="27" t="s">
        <v>2395</v>
      </c>
      <c r="P12" s="27">
        <v>27</v>
      </c>
      <c r="Q12" s="27" t="s">
        <v>63</v>
      </c>
      <c r="R12" s="31">
        <v>98</v>
      </c>
      <c r="S12" s="32">
        <v>133</v>
      </c>
      <c r="T12" s="32"/>
      <c r="U12" s="33"/>
      <c r="V12" s="27" t="s">
        <v>2396</v>
      </c>
    </row>
    <row r="13" spans="1:22" x14ac:dyDescent="0.4">
      <c r="B13" s="27" t="s">
        <v>2397</v>
      </c>
      <c r="C13" s="27" t="s">
        <v>2398</v>
      </c>
      <c r="D13" s="28">
        <v>9783772057250</v>
      </c>
      <c r="E13" s="27" t="s">
        <v>2399</v>
      </c>
      <c r="F13" s="27" t="s">
        <v>2400</v>
      </c>
      <c r="G13" s="27"/>
      <c r="H13" s="27"/>
      <c r="I13" s="27"/>
      <c r="J13" s="27">
        <v>1</v>
      </c>
      <c r="K13" s="27" t="s">
        <v>52</v>
      </c>
      <c r="L13" s="27">
        <v>2020</v>
      </c>
      <c r="M13" s="30">
        <v>44130</v>
      </c>
      <c r="N13" s="30"/>
      <c r="O13" s="27" t="s">
        <v>2358</v>
      </c>
      <c r="P13" s="27">
        <v>65</v>
      </c>
      <c r="Q13" s="27" t="s">
        <v>63</v>
      </c>
      <c r="R13" s="31">
        <v>98</v>
      </c>
      <c r="S13" s="32">
        <v>147</v>
      </c>
      <c r="T13" s="32"/>
      <c r="U13" s="33"/>
      <c r="V13" s="27" t="s">
        <v>2401</v>
      </c>
    </row>
    <row r="14" spans="1:22" x14ac:dyDescent="0.4">
      <c r="B14" s="27" t="s">
        <v>2402</v>
      </c>
      <c r="C14" s="27" t="s">
        <v>2403</v>
      </c>
      <c r="D14" s="28">
        <v>9783893086603</v>
      </c>
      <c r="E14" s="27" t="s">
        <v>2404</v>
      </c>
      <c r="F14" s="27" t="s">
        <v>2405</v>
      </c>
      <c r="G14" s="27" t="s">
        <v>2406</v>
      </c>
      <c r="H14" s="27" t="s">
        <v>2407</v>
      </c>
      <c r="I14" s="27"/>
      <c r="J14" s="27">
        <v>1</v>
      </c>
      <c r="K14" s="27" t="s">
        <v>52</v>
      </c>
      <c r="L14" s="27">
        <v>2020</v>
      </c>
      <c r="M14" s="30">
        <v>44004</v>
      </c>
      <c r="N14" s="30"/>
      <c r="O14" s="27" t="s">
        <v>78</v>
      </c>
      <c r="P14" s="27"/>
      <c r="Q14" s="27" t="s">
        <v>79</v>
      </c>
      <c r="R14" s="31">
        <v>14.99</v>
      </c>
      <c r="S14" s="32">
        <v>179</v>
      </c>
      <c r="T14" s="32"/>
      <c r="U14" s="33"/>
      <c r="V14" s="27" t="s">
        <v>2408</v>
      </c>
    </row>
    <row r="15" spans="1:22" x14ac:dyDescent="0.4">
      <c r="B15" s="27" t="s">
        <v>2409</v>
      </c>
      <c r="C15" s="27" t="s">
        <v>2410</v>
      </c>
      <c r="D15" s="28">
        <v>9783772057298</v>
      </c>
      <c r="E15" s="27" t="s">
        <v>2411</v>
      </c>
      <c r="F15" s="27" t="s">
        <v>2412</v>
      </c>
      <c r="G15" s="27" t="s">
        <v>2413</v>
      </c>
      <c r="H15" s="27" t="s">
        <v>2414</v>
      </c>
      <c r="I15" s="27"/>
      <c r="J15" s="27">
        <v>1</v>
      </c>
      <c r="K15" s="27" t="s">
        <v>52</v>
      </c>
      <c r="L15" s="27">
        <v>2021</v>
      </c>
      <c r="M15" s="30">
        <v>44438</v>
      </c>
      <c r="N15" s="30"/>
      <c r="O15" s="27" t="s">
        <v>2358</v>
      </c>
      <c r="P15" s="27">
        <v>66</v>
      </c>
      <c r="Q15" s="27" t="s">
        <v>63</v>
      </c>
      <c r="R15" s="31">
        <v>128</v>
      </c>
      <c r="S15" s="32">
        <v>192</v>
      </c>
      <c r="T15" s="32"/>
      <c r="U15" s="33"/>
      <c r="V15" s="27" t="s">
        <v>2415</v>
      </c>
    </row>
    <row r="16" spans="1:22" x14ac:dyDescent="0.4">
      <c r="B16" s="27" t="s">
        <v>2416</v>
      </c>
      <c r="C16" s="27" t="s">
        <v>2417</v>
      </c>
      <c r="D16" s="28">
        <v>9783772056888</v>
      </c>
      <c r="E16" s="27" t="s">
        <v>2418</v>
      </c>
      <c r="F16" s="27" t="s">
        <v>2419</v>
      </c>
      <c r="G16" s="27" t="s">
        <v>2420</v>
      </c>
      <c r="H16" s="27"/>
      <c r="I16" s="27"/>
      <c r="J16" s="27">
        <v>1</v>
      </c>
      <c r="K16" s="27" t="s">
        <v>52</v>
      </c>
      <c r="L16" s="27">
        <v>2020</v>
      </c>
      <c r="M16" s="30">
        <v>43871</v>
      </c>
      <c r="N16" s="30"/>
      <c r="O16" s="27" t="s">
        <v>2421</v>
      </c>
      <c r="P16" s="27">
        <v>29</v>
      </c>
      <c r="Q16" s="27" t="s">
        <v>63</v>
      </c>
      <c r="R16" s="31">
        <v>68</v>
      </c>
      <c r="S16" s="32">
        <v>0</v>
      </c>
      <c r="T16" s="32" t="s">
        <v>44</v>
      </c>
      <c r="U16" s="33" t="s">
        <v>55</v>
      </c>
      <c r="V16" s="27" t="s">
        <v>2422</v>
      </c>
    </row>
    <row r="17" spans="2:22" x14ac:dyDescent="0.4">
      <c r="B17" s="27" t="s">
        <v>2423</v>
      </c>
      <c r="C17" s="27" t="s">
        <v>2424</v>
      </c>
      <c r="D17" s="28">
        <v>9783772056963</v>
      </c>
      <c r="E17" s="27" t="s">
        <v>2425</v>
      </c>
      <c r="F17" s="27" t="s">
        <v>2426</v>
      </c>
      <c r="G17" s="27" t="s">
        <v>2427</v>
      </c>
      <c r="H17" s="27"/>
      <c r="I17" s="27" t="s">
        <v>2428</v>
      </c>
      <c r="J17" s="27">
        <v>1</v>
      </c>
      <c r="K17" s="27" t="s">
        <v>52</v>
      </c>
      <c r="L17" s="27">
        <v>2019</v>
      </c>
      <c r="M17" s="30">
        <v>43766</v>
      </c>
      <c r="N17" s="30"/>
      <c r="O17" s="27"/>
      <c r="P17" s="27"/>
      <c r="Q17" s="27" t="s">
        <v>63</v>
      </c>
      <c r="R17" s="31">
        <v>29.9</v>
      </c>
      <c r="S17" s="32">
        <v>119</v>
      </c>
      <c r="T17" s="32"/>
      <c r="U17" s="33"/>
      <c r="V17" s="27" t="s">
        <v>2429</v>
      </c>
    </row>
    <row r="18" spans="2:22" x14ac:dyDescent="0.4">
      <c r="B18" s="27" t="s">
        <v>2430</v>
      </c>
      <c r="C18" s="27" t="s">
        <v>2431</v>
      </c>
      <c r="D18" s="28">
        <v>9783772056772</v>
      </c>
      <c r="E18" s="27" t="s">
        <v>2432</v>
      </c>
      <c r="F18" s="27" t="s">
        <v>2433</v>
      </c>
      <c r="G18" s="27"/>
      <c r="H18" s="27" t="s">
        <v>2434</v>
      </c>
      <c r="I18" s="27"/>
      <c r="J18" s="27">
        <v>1</v>
      </c>
      <c r="K18" s="27" t="s">
        <v>52</v>
      </c>
      <c r="L18" s="27">
        <v>2019</v>
      </c>
      <c r="M18" s="30">
        <v>43570</v>
      </c>
      <c r="N18" s="30"/>
      <c r="O18" s="27" t="s">
        <v>2358</v>
      </c>
      <c r="P18" s="27">
        <v>62</v>
      </c>
      <c r="Q18" s="27" t="s">
        <v>63</v>
      </c>
      <c r="R18" s="31">
        <v>98</v>
      </c>
      <c r="S18" s="32">
        <v>147</v>
      </c>
      <c r="T18" s="32"/>
      <c r="U18" s="33"/>
      <c r="V18" s="27" t="s">
        <v>2435</v>
      </c>
    </row>
    <row r="19" spans="2:22" x14ac:dyDescent="0.4">
      <c r="B19" s="27" t="s">
        <v>2436</v>
      </c>
      <c r="C19" s="27" t="s">
        <v>2437</v>
      </c>
      <c r="D19" s="28">
        <v>9783772057090</v>
      </c>
      <c r="E19" s="27" t="s">
        <v>2438</v>
      </c>
      <c r="F19" s="27" t="s">
        <v>2439</v>
      </c>
      <c r="G19" s="27" t="s">
        <v>2440</v>
      </c>
      <c r="H19" s="27" t="s">
        <v>2441</v>
      </c>
      <c r="I19" s="27"/>
      <c r="J19" s="27">
        <v>1</v>
      </c>
      <c r="K19" s="27" t="s">
        <v>52</v>
      </c>
      <c r="L19" s="27">
        <v>2020</v>
      </c>
      <c r="M19" s="30">
        <v>44172</v>
      </c>
      <c r="N19" s="30"/>
      <c r="O19" s="27" t="s">
        <v>2358</v>
      </c>
      <c r="P19" s="27">
        <v>63</v>
      </c>
      <c r="Q19" s="27" t="s">
        <v>63</v>
      </c>
      <c r="R19" s="31">
        <v>98</v>
      </c>
      <c r="S19" s="32">
        <v>147</v>
      </c>
      <c r="T19" s="32"/>
      <c r="U19" s="33"/>
      <c r="V19" s="27" t="s">
        <v>2442</v>
      </c>
    </row>
    <row r="20" spans="2:22" x14ac:dyDescent="0.4">
      <c r="B20" s="27" t="s">
        <v>2443</v>
      </c>
      <c r="C20" s="27" t="s">
        <v>2444</v>
      </c>
      <c r="D20" s="28">
        <v>9783772057106</v>
      </c>
      <c r="E20" s="27" t="s">
        <v>2445</v>
      </c>
      <c r="F20" s="27" t="s">
        <v>2446</v>
      </c>
      <c r="G20" s="27" t="s">
        <v>2447</v>
      </c>
      <c r="H20" s="27" t="s">
        <v>2448</v>
      </c>
      <c r="I20" s="27"/>
      <c r="J20" s="27">
        <v>1</v>
      </c>
      <c r="K20" s="27" t="s">
        <v>52</v>
      </c>
      <c r="L20" s="27">
        <v>2020</v>
      </c>
      <c r="M20" s="30">
        <v>44130</v>
      </c>
      <c r="N20" s="30"/>
      <c r="O20" s="27" t="s">
        <v>2421</v>
      </c>
      <c r="P20" s="27">
        <v>31</v>
      </c>
      <c r="Q20" s="27" t="s">
        <v>63</v>
      </c>
      <c r="R20" s="31">
        <v>108</v>
      </c>
      <c r="S20" s="32">
        <v>147</v>
      </c>
      <c r="T20" s="32"/>
      <c r="U20" s="33"/>
      <c r="V20" s="27" t="s">
        <v>2449</v>
      </c>
    </row>
    <row r="21" spans="2:22" x14ac:dyDescent="0.4">
      <c r="B21" s="27" t="s">
        <v>2450</v>
      </c>
      <c r="C21" s="27" t="s">
        <v>2451</v>
      </c>
      <c r="D21" s="28">
        <v>9783772057243</v>
      </c>
      <c r="E21" s="27" t="s">
        <v>2452</v>
      </c>
      <c r="F21" s="27" t="s">
        <v>2453</v>
      </c>
      <c r="G21" s="27" t="s">
        <v>2454</v>
      </c>
      <c r="H21" s="27" t="s">
        <v>2455</v>
      </c>
      <c r="I21" s="27"/>
      <c r="J21" s="27">
        <v>1</v>
      </c>
      <c r="K21" s="27" t="s">
        <v>52</v>
      </c>
      <c r="L21" s="27">
        <v>2021</v>
      </c>
      <c r="M21" s="30">
        <v>44242</v>
      </c>
      <c r="N21" s="30"/>
      <c r="O21" s="27" t="s">
        <v>2358</v>
      </c>
      <c r="P21" s="27">
        <v>64</v>
      </c>
      <c r="Q21" s="27" t="s">
        <v>63</v>
      </c>
      <c r="R21" s="31">
        <v>128</v>
      </c>
      <c r="S21" s="32">
        <v>192</v>
      </c>
      <c r="T21" s="32"/>
      <c r="U21" s="33"/>
      <c r="V21" s="27" t="s">
        <v>2456</v>
      </c>
    </row>
    <row r="22" spans="2:22" x14ac:dyDescent="0.4">
      <c r="B22" s="27"/>
      <c r="C22" s="27"/>
      <c r="D22" s="28"/>
      <c r="E22" s="27"/>
      <c r="F22" s="27"/>
      <c r="G22" s="27"/>
      <c r="H22" s="27"/>
      <c r="I22" s="27"/>
      <c r="J22" s="27"/>
      <c r="K22" s="27"/>
      <c r="L22" s="27"/>
      <c r="M22" s="30"/>
      <c r="N22" s="30"/>
      <c r="O22" s="27"/>
      <c r="P22" s="27"/>
      <c r="Q22" s="27"/>
      <c r="R22" s="31"/>
      <c r="S22" s="32"/>
      <c r="T22" s="32"/>
      <c r="U22" s="33"/>
      <c r="V22" s="27"/>
    </row>
    <row r="23" spans="2:22" x14ac:dyDescent="0.4">
      <c r="B23" s="35" t="s">
        <v>128</v>
      </c>
    </row>
    <row r="24" spans="2:22" x14ac:dyDescent="0.4">
      <c r="B24" s="35" t="s">
        <v>133</v>
      </c>
    </row>
    <row r="25" spans="2:22" x14ac:dyDescent="0.4">
      <c r="B25" s="42" t="s">
        <v>3801</v>
      </c>
    </row>
  </sheetData>
  <hyperlinks>
    <hyperlink ref="B5" location="Übersicht!A1" display="zurück zur Übersicht" xr:uid="{12EAF65D-FCCA-4844-91A9-CBB281B7366E}"/>
  </hyperlinks>
  <pageMargins left="0.7" right="0.7" top="0.78740157499999996" bottom="0.78740157499999996"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62DAB-2F9F-474B-AB85-DEFE296DEE6C}">
  <sheetPr>
    <tabColor theme="2" tint="-0.499984740745262"/>
  </sheetPr>
  <dimension ref="A4:V32"/>
  <sheetViews>
    <sheetView showGridLines="0" workbookViewId="0">
      <selection activeCell="A4" sqref="A4"/>
    </sheetView>
  </sheetViews>
  <sheetFormatPr baseColWidth="10" defaultRowHeight="14.6" x14ac:dyDescent="0.4"/>
  <cols>
    <col min="2" max="2" width="15.921875" customWidth="1"/>
    <col min="3" max="3" width="17.15234375" bestFit="1" customWidth="1"/>
    <col min="4" max="4" width="14.23046875" bestFit="1" customWidth="1"/>
    <col min="5" max="5" width="20.4609375" bestFit="1" customWidth="1"/>
    <col min="6" max="6" width="71.6914062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2148.7999999999997</v>
      </c>
      <c r="H8" s="35"/>
      <c r="I8" s="35"/>
      <c r="J8" s="35"/>
      <c r="K8" s="35"/>
      <c r="L8" s="35"/>
    </row>
    <row r="9" spans="1:22" x14ac:dyDescent="0.4">
      <c r="D9" s="36"/>
      <c r="E9" s="36"/>
      <c r="F9" s="35" t="s">
        <v>131</v>
      </c>
      <c r="G9" s="44">
        <f>SUM(Tabelle319[VK Campuslizenz | Institutional Price])</f>
        <v>2528</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170</v>
      </c>
      <c r="C13" s="27" t="s">
        <v>171</v>
      </c>
      <c r="D13" s="28">
        <v>9783823394495</v>
      </c>
      <c r="E13" s="27" t="s">
        <v>172</v>
      </c>
      <c r="F13" s="27" t="s">
        <v>173</v>
      </c>
      <c r="G13" s="27"/>
      <c r="H13" s="27" t="s">
        <v>174</v>
      </c>
      <c r="I13" s="27"/>
      <c r="J13" s="27">
        <v>4</v>
      </c>
      <c r="K13" s="27" t="s">
        <v>175</v>
      </c>
      <c r="L13" s="27">
        <v>2022</v>
      </c>
      <c r="M13" s="30">
        <v>44795</v>
      </c>
      <c r="N13" s="30"/>
      <c r="O13" s="27" t="s">
        <v>176</v>
      </c>
      <c r="P13" s="27"/>
      <c r="Q13" s="27" t="s">
        <v>54</v>
      </c>
      <c r="R13" s="31">
        <v>24.99</v>
      </c>
      <c r="S13" s="32">
        <v>349</v>
      </c>
      <c r="T13" s="32"/>
      <c r="U13" s="33"/>
      <c r="V13" s="27" t="s">
        <v>177</v>
      </c>
    </row>
    <row r="14" spans="1:22" x14ac:dyDescent="0.4">
      <c r="B14" s="27" t="s">
        <v>178</v>
      </c>
      <c r="C14" s="27" t="s">
        <v>179</v>
      </c>
      <c r="D14" s="28">
        <v>9783823394594</v>
      </c>
      <c r="E14" s="27" t="s">
        <v>180</v>
      </c>
      <c r="F14" s="27" t="s">
        <v>181</v>
      </c>
      <c r="G14" s="27"/>
      <c r="H14" s="27" t="s">
        <v>182</v>
      </c>
      <c r="I14" s="27"/>
      <c r="J14" s="27">
        <v>1</v>
      </c>
      <c r="K14" s="27" t="s">
        <v>52</v>
      </c>
      <c r="L14" s="27">
        <v>2021</v>
      </c>
      <c r="M14" s="30">
        <v>44305</v>
      </c>
      <c r="N14" s="30"/>
      <c r="O14" s="27" t="s">
        <v>183</v>
      </c>
      <c r="P14" s="27">
        <v>85</v>
      </c>
      <c r="Q14" s="27" t="s">
        <v>54</v>
      </c>
      <c r="R14" s="31">
        <v>68</v>
      </c>
      <c r="S14" s="32">
        <v>119</v>
      </c>
      <c r="T14" s="32"/>
      <c r="U14" s="33"/>
      <c r="V14" s="31" t="s">
        <v>184</v>
      </c>
    </row>
    <row r="15" spans="1:22" x14ac:dyDescent="0.4">
      <c r="B15" s="27" t="s">
        <v>185</v>
      </c>
      <c r="C15" s="27" t="s">
        <v>186</v>
      </c>
      <c r="D15" s="28">
        <v>9783739881232</v>
      </c>
      <c r="E15" s="27" t="s">
        <v>187</v>
      </c>
      <c r="F15" s="27" t="s">
        <v>188</v>
      </c>
      <c r="G15" s="27"/>
      <c r="H15" s="27" t="s">
        <v>189</v>
      </c>
      <c r="I15" s="27"/>
      <c r="J15" s="27">
        <v>1</v>
      </c>
      <c r="K15" s="27" t="s">
        <v>52</v>
      </c>
      <c r="L15" s="27">
        <v>2021</v>
      </c>
      <c r="M15" s="30">
        <v>44417</v>
      </c>
      <c r="N15" s="30"/>
      <c r="O15" s="27"/>
      <c r="P15" s="27"/>
      <c r="Q15" s="27" t="s">
        <v>190</v>
      </c>
      <c r="R15" s="31">
        <v>49</v>
      </c>
      <c r="S15" s="32">
        <v>119</v>
      </c>
      <c r="T15" s="32"/>
      <c r="U15" s="33"/>
      <c r="V15" s="27" t="s">
        <v>191</v>
      </c>
    </row>
    <row r="16" spans="1:22" x14ac:dyDescent="0.4">
      <c r="B16" s="27" t="s">
        <v>192</v>
      </c>
      <c r="C16" s="27" t="s">
        <v>193</v>
      </c>
      <c r="D16" s="28">
        <v>9783772057519</v>
      </c>
      <c r="E16" s="27" t="s">
        <v>194</v>
      </c>
      <c r="F16" s="27" t="s">
        <v>195</v>
      </c>
      <c r="G16" s="27"/>
      <c r="H16" s="27" t="s">
        <v>196</v>
      </c>
      <c r="I16" s="27"/>
      <c r="J16" s="27">
        <v>1</v>
      </c>
      <c r="K16" s="27" t="s">
        <v>52</v>
      </c>
      <c r="L16" s="27">
        <v>2021</v>
      </c>
      <c r="M16" s="30">
        <v>44375</v>
      </c>
      <c r="N16" s="30"/>
      <c r="O16" s="27" t="s">
        <v>197</v>
      </c>
      <c r="P16" s="27">
        <v>148</v>
      </c>
      <c r="Q16" s="27" t="s">
        <v>63</v>
      </c>
      <c r="R16" s="31">
        <v>58</v>
      </c>
      <c r="S16" s="32">
        <v>0</v>
      </c>
      <c r="T16" s="32" t="s">
        <v>44</v>
      </c>
      <c r="U16" s="33" t="s">
        <v>55</v>
      </c>
      <c r="V16" s="27" t="s">
        <v>198</v>
      </c>
    </row>
    <row r="17" spans="2:22" x14ac:dyDescent="0.4">
      <c r="B17" s="27" t="s">
        <v>199</v>
      </c>
      <c r="C17" s="27" t="s">
        <v>200</v>
      </c>
      <c r="D17" s="28">
        <v>9783823394990</v>
      </c>
      <c r="E17" s="27" t="s">
        <v>201</v>
      </c>
      <c r="F17" s="27" t="s">
        <v>202</v>
      </c>
      <c r="G17" s="27" t="s">
        <v>203</v>
      </c>
      <c r="H17" s="27" t="s">
        <v>204</v>
      </c>
      <c r="I17" s="27"/>
      <c r="J17" s="27">
        <v>1</v>
      </c>
      <c r="K17" s="27" t="s">
        <v>52</v>
      </c>
      <c r="L17" s="27">
        <v>2021</v>
      </c>
      <c r="M17" s="30">
        <v>44312</v>
      </c>
      <c r="N17" s="30"/>
      <c r="O17" s="27" t="s">
        <v>205</v>
      </c>
      <c r="P17" s="27"/>
      <c r="Q17" s="27" t="s">
        <v>54</v>
      </c>
      <c r="R17" s="31">
        <v>84</v>
      </c>
      <c r="S17" s="32">
        <v>126</v>
      </c>
      <c r="T17" s="32"/>
      <c r="U17" s="33"/>
      <c r="V17" s="27" t="s">
        <v>206</v>
      </c>
    </row>
    <row r="18" spans="2:22" x14ac:dyDescent="0.4">
      <c r="B18" s="27" t="s">
        <v>207</v>
      </c>
      <c r="C18" s="27" t="s">
        <v>208</v>
      </c>
      <c r="D18" s="28">
        <v>9783823392446</v>
      </c>
      <c r="E18" s="27" t="s">
        <v>209</v>
      </c>
      <c r="F18" s="27" t="s">
        <v>210</v>
      </c>
      <c r="G18" s="27"/>
      <c r="H18" s="27"/>
      <c r="I18" s="27" t="s">
        <v>211</v>
      </c>
      <c r="J18" s="27">
        <v>1</v>
      </c>
      <c r="K18" s="27" t="s">
        <v>52</v>
      </c>
      <c r="L18" s="27">
        <v>2021</v>
      </c>
      <c r="M18" s="30">
        <v>44284</v>
      </c>
      <c r="N18" s="30"/>
      <c r="O18" s="27" t="s">
        <v>176</v>
      </c>
      <c r="P18" s="27"/>
      <c r="Q18" s="27" t="s">
        <v>54</v>
      </c>
      <c r="R18" s="31">
        <v>26.99</v>
      </c>
      <c r="S18" s="32">
        <v>349</v>
      </c>
      <c r="T18" s="32"/>
      <c r="U18" s="33"/>
      <c r="V18" s="31" t="s">
        <v>212</v>
      </c>
    </row>
    <row r="19" spans="2:22" x14ac:dyDescent="0.4">
      <c r="B19" s="27" t="s">
        <v>213</v>
      </c>
      <c r="C19" s="27" t="s">
        <v>214</v>
      </c>
      <c r="D19" s="28">
        <v>9783823394518</v>
      </c>
      <c r="E19" s="27" t="s">
        <v>215</v>
      </c>
      <c r="F19" s="27" t="s">
        <v>216</v>
      </c>
      <c r="G19" s="27" t="s">
        <v>217</v>
      </c>
      <c r="H19" s="27" t="s">
        <v>218</v>
      </c>
      <c r="I19" s="27"/>
      <c r="J19" s="27">
        <v>1</v>
      </c>
      <c r="K19" s="27" t="s">
        <v>52</v>
      </c>
      <c r="L19" s="27">
        <v>2021</v>
      </c>
      <c r="M19" s="30">
        <v>44207</v>
      </c>
      <c r="N19" s="30"/>
      <c r="O19" s="27" t="s">
        <v>53</v>
      </c>
      <c r="P19" s="27">
        <v>7</v>
      </c>
      <c r="Q19" s="27" t="s">
        <v>54</v>
      </c>
      <c r="R19" s="31">
        <v>49</v>
      </c>
      <c r="S19" s="32">
        <v>123</v>
      </c>
      <c r="T19" s="32"/>
      <c r="U19" s="33"/>
      <c r="V19" s="31" t="s">
        <v>219</v>
      </c>
    </row>
    <row r="20" spans="2:22" x14ac:dyDescent="0.4">
      <c r="B20" s="27" t="s">
        <v>220</v>
      </c>
      <c r="C20" s="27" t="s">
        <v>221</v>
      </c>
      <c r="D20" s="28">
        <v>9783823395003</v>
      </c>
      <c r="E20" s="27" t="s">
        <v>222</v>
      </c>
      <c r="F20" s="27" t="s">
        <v>223</v>
      </c>
      <c r="G20" s="27" t="s">
        <v>224</v>
      </c>
      <c r="H20" s="27" t="s">
        <v>225</v>
      </c>
      <c r="I20" s="27"/>
      <c r="J20" s="27">
        <v>1</v>
      </c>
      <c r="K20" s="27" t="s">
        <v>52</v>
      </c>
      <c r="L20" s="27">
        <v>2021</v>
      </c>
      <c r="M20" s="30">
        <v>44347</v>
      </c>
      <c r="N20" s="30"/>
      <c r="O20" s="27" t="s">
        <v>205</v>
      </c>
      <c r="P20" s="27"/>
      <c r="Q20" s="27" t="s">
        <v>54</v>
      </c>
      <c r="R20" s="31">
        <v>78</v>
      </c>
      <c r="S20" s="32">
        <v>119</v>
      </c>
      <c r="T20" s="32"/>
      <c r="U20" s="33"/>
      <c r="V20" s="27" t="s">
        <v>226</v>
      </c>
    </row>
    <row r="21" spans="2:22" x14ac:dyDescent="0.4">
      <c r="B21" s="27" t="s">
        <v>227</v>
      </c>
      <c r="C21" s="27" t="s">
        <v>228</v>
      </c>
      <c r="D21" s="28">
        <v>9783823394488</v>
      </c>
      <c r="E21" s="27" t="s">
        <v>229</v>
      </c>
      <c r="F21" s="27" t="s">
        <v>230</v>
      </c>
      <c r="G21" s="27"/>
      <c r="H21" s="27" t="s">
        <v>231</v>
      </c>
      <c r="I21" s="27"/>
      <c r="J21" s="27">
        <v>4</v>
      </c>
      <c r="K21" s="27" t="s">
        <v>232</v>
      </c>
      <c r="L21" s="27">
        <v>2022</v>
      </c>
      <c r="M21" s="30">
        <v>44627</v>
      </c>
      <c r="N21" s="30"/>
      <c r="O21" s="27" t="s">
        <v>116</v>
      </c>
      <c r="P21" s="27"/>
      <c r="Q21" s="27" t="s">
        <v>54</v>
      </c>
      <c r="R21" s="31">
        <v>21.99</v>
      </c>
      <c r="S21" s="32">
        <v>399</v>
      </c>
      <c r="T21" s="32"/>
      <c r="U21" s="33"/>
      <c r="V21" s="27" t="s">
        <v>233</v>
      </c>
    </row>
    <row r="22" spans="2:22" x14ac:dyDescent="0.4">
      <c r="B22" s="27" t="s">
        <v>234</v>
      </c>
      <c r="C22" s="27" t="s">
        <v>235</v>
      </c>
      <c r="D22" s="28">
        <v>9783823394273</v>
      </c>
      <c r="E22" s="27" t="s">
        <v>236</v>
      </c>
      <c r="F22" s="27" t="s">
        <v>237</v>
      </c>
      <c r="G22" s="27" t="s">
        <v>238</v>
      </c>
      <c r="H22" s="27" t="s">
        <v>239</v>
      </c>
      <c r="I22" s="27"/>
      <c r="J22" s="27">
        <v>1</v>
      </c>
      <c r="K22" s="27" t="s">
        <v>52</v>
      </c>
      <c r="L22" s="27">
        <v>2020</v>
      </c>
      <c r="M22" s="30">
        <v>44158</v>
      </c>
      <c r="N22" s="30"/>
      <c r="O22" s="27" t="s">
        <v>87</v>
      </c>
      <c r="P22" s="27"/>
      <c r="Q22" s="27" t="s">
        <v>54</v>
      </c>
      <c r="R22" s="31">
        <v>78</v>
      </c>
      <c r="S22" s="32">
        <v>119</v>
      </c>
      <c r="T22" s="32"/>
      <c r="U22" s="33"/>
      <c r="V22" s="31" t="s">
        <v>240</v>
      </c>
    </row>
    <row r="23" spans="2:22" x14ac:dyDescent="0.4">
      <c r="B23" s="27" t="s">
        <v>241</v>
      </c>
      <c r="C23" s="27" t="s">
        <v>242</v>
      </c>
      <c r="D23" s="28">
        <v>9783823395089</v>
      </c>
      <c r="E23" s="27" t="s">
        <v>243</v>
      </c>
      <c r="F23" s="27" t="s">
        <v>244</v>
      </c>
      <c r="G23" s="27" t="s">
        <v>245</v>
      </c>
      <c r="H23" s="27" t="s">
        <v>246</v>
      </c>
      <c r="I23" s="27"/>
      <c r="J23" s="27">
        <v>1</v>
      </c>
      <c r="K23" s="27" t="s">
        <v>52</v>
      </c>
      <c r="L23" s="27">
        <v>2021</v>
      </c>
      <c r="M23" s="30">
        <v>44466</v>
      </c>
      <c r="N23" s="30"/>
      <c r="O23" s="27" t="s">
        <v>247</v>
      </c>
      <c r="P23" s="27">
        <v>9</v>
      </c>
      <c r="Q23" s="27" t="s">
        <v>54</v>
      </c>
      <c r="R23" s="31">
        <v>49</v>
      </c>
      <c r="S23" s="32">
        <v>119</v>
      </c>
      <c r="T23" s="32"/>
      <c r="U23" s="33"/>
      <c r="V23" s="27" t="s">
        <v>248</v>
      </c>
    </row>
    <row r="24" spans="2:22" x14ac:dyDescent="0.4">
      <c r="B24" s="27" t="s">
        <v>249</v>
      </c>
      <c r="C24" s="27" t="s">
        <v>250</v>
      </c>
      <c r="D24" s="28">
        <v>9783772057274</v>
      </c>
      <c r="E24" s="27" t="s">
        <v>251</v>
      </c>
      <c r="F24" s="27" t="s">
        <v>252</v>
      </c>
      <c r="G24" s="27" t="s">
        <v>253</v>
      </c>
      <c r="H24" s="27" t="s">
        <v>254</v>
      </c>
      <c r="I24" s="27" t="s">
        <v>255</v>
      </c>
      <c r="J24" s="27">
        <v>12</v>
      </c>
      <c r="K24" s="27" t="s">
        <v>256</v>
      </c>
      <c r="L24" s="27">
        <v>2023</v>
      </c>
      <c r="M24" s="30"/>
      <c r="N24" s="30">
        <v>45166</v>
      </c>
      <c r="O24" s="27"/>
      <c r="P24" s="27"/>
      <c r="Q24" s="27" t="s">
        <v>63</v>
      </c>
      <c r="R24" s="31">
        <v>24.99</v>
      </c>
      <c r="S24" s="32">
        <v>349</v>
      </c>
      <c r="T24" s="32"/>
      <c r="U24" s="33"/>
      <c r="V24" s="27" t="s">
        <v>257</v>
      </c>
    </row>
    <row r="25" spans="2:22" x14ac:dyDescent="0.4">
      <c r="B25" s="27" t="s">
        <v>258</v>
      </c>
      <c r="C25" s="27" t="s">
        <v>259</v>
      </c>
      <c r="D25" s="28">
        <v>9783772057311</v>
      </c>
      <c r="E25" s="27" t="s">
        <v>260</v>
      </c>
      <c r="F25" s="27" t="s">
        <v>261</v>
      </c>
      <c r="G25" s="27"/>
      <c r="H25" s="27" t="s">
        <v>262</v>
      </c>
      <c r="I25" s="27"/>
      <c r="J25" s="27">
        <v>1</v>
      </c>
      <c r="K25" s="27" t="s">
        <v>52</v>
      </c>
      <c r="L25" s="27">
        <v>2021</v>
      </c>
      <c r="M25" s="30">
        <v>44221</v>
      </c>
      <c r="N25" s="30"/>
      <c r="O25" s="27" t="s">
        <v>62</v>
      </c>
      <c r="P25" s="27">
        <v>147</v>
      </c>
      <c r="Q25" s="27" t="s">
        <v>63</v>
      </c>
      <c r="R25" s="31">
        <v>58</v>
      </c>
      <c r="S25" s="32">
        <v>0</v>
      </c>
      <c r="T25" s="32" t="s">
        <v>44</v>
      </c>
      <c r="U25" s="33" t="s">
        <v>55</v>
      </c>
      <c r="V25" s="31" t="s">
        <v>263</v>
      </c>
    </row>
    <row r="26" spans="2:22" x14ac:dyDescent="0.4">
      <c r="B26" s="27" t="s">
        <v>264</v>
      </c>
      <c r="C26" s="27" t="s">
        <v>265</v>
      </c>
      <c r="D26" s="28">
        <v>9783823394952</v>
      </c>
      <c r="E26" s="27" t="s">
        <v>266</v>
      </c>
      <c r="F26" s="27" t="s">
        <v>267</v>
      </c>
      <c r="G26" s="27"/>
      <c r="H26" s="27"/>
      <c r="I26" s="27" t="s">
        <v>268</v>
      </c>
      <c r="J26" s="27">
        <v>1</v>
      </c>
      <c r="K26" s="27" t="s">
        <v>52</v>
      </c>
      <c r="L26" s="27">
        <v>2021</v>
      </c>
      <c r="M26" s="30">
        <v>44347</v>
      </c>
      <c r="N26" s="30"/>
      <c r="O26" s="27" t="s">
        <v>247</v>
      </c>
      <c r="P26" s="27">
        <v>10</v>
      </c>
      <c r="Q26" s="27" t="s">
        <v>54</v>
      </c>
      <c r="R26" s="31">
        <v>39</v>
      </c>
      <c r="S26" s="32">
        <v>119</v>
      </c>
      <c r="T26" s="32"/>
      <c r="U26" s="33"/>
      <c r="V26" s="27" t="s">
        <v>269</v>
      </c>
    </row>
    <row r="27" spans="2:22" x14ac:dyDescent="0.4">
      <c r="B27" s="27" t="s">
        <v>270</v>
      </c>
      <c r="C27" s="27" t="s">
        <v>271</v>
      </c>
      <c r="D27" s="28">
        <v>9783823395010</v>
      </c>
      <c r="E27" s="27" t="s">
        <v>272</v>
      </c>
      <c r="F27" s="27" t="s">
        <v>273</v>
      </c>
      <c r="G27" s="27" t="s">
        <v>274</v>
      </c>
      <c r="H27" s="27" t="s">
        <v>275</v>
      </c>
      <c r="I27" s="27"/>
      <c r="J27" s="27">
        <v>2</v>
      </c>
      <c r="K27" s="27" t="s">
        <v>276</v>
      </c>
      <c r="L27" s="27">
        <v>2022</v>
      </c>
      <c r="M27" s="30">
        <v>44592</v>
      </c>
      <c r="N27" s="30"/>
      <c r="O27" s="27"/>
      <c r="P27" s="27"/>
      <c r="Q27" s="27" t="s">
        <v>54</v>
      </c>
      <c r="R27" s="31">
        <v>45</v>
      </c>
      <c r="S27" s="32">
        <v>119</v>
      </c>
      <c r="T27" s="32"/>
      <c r="U27" s="33"/>
      <c r="V27" s="27" t="s">
        <v>277</v>
      </c>
    </row>
    <row r="28" spans="2:22" x14ac:dyDescent="0.4">
      <c r="B28" s="27" t="s">
        <v>278</v>
      </c>
      <c r="C28" s="27" t="s">
        <v>279</v>
      </c>
      <c r="D28" s="28">
        <v>9783823395027</v>
      </c>
      <c r="E28" s="27" t="s">
        <v>280</v>
      </c>
      <c r="F28" s="27" t="s">
        <v>281</v>
      </c>
      <c r="G28" s="27" t="s">
        <v>281</v>
      </c>
      <c r="H28" s="27"/>
      <c r="I28" s="27" t="s">
        <v>282</v>
      </c>
      <c r="J28" s="27">
        <v>1</v>
      </c>
      <c r="K28" s="27" t="s">
        <v>52</v>
      </c>
      <c r="L28" s="27">
        <v>2021</v>
      </c>
      <c r="M28" s="30">
        <v>44508</v>
      </c>
      <c r="N28" s="30"/>
      <c r="O28" s="27" t="s">
        <v>283</v>
      </c>
      <c r="P28" s="27">
        <v>40</v>
      </c>
      <c r="Q28" s="27" t="s">
        <v>54</v>
      </c>
      <c r="R28" s="31">
        <v>49</v>
      </c>
      <c r="S28" s="32">
        <v>0</v>
      </c>
      <c r="T28" s="32" t="s">
        <v>44</v>
      </c>
      <c r="U28" s="33" t="s">
        <v>284</v>
      </c>
      <c r="V28" s="27" t="s">
        <v>285</v>
      </c>
    </row>
    <row r="29" spans="2:22" x14ac:dyDescent="0.4">
      <c r="B29" s="27"/>
      <c r="C29" s="27"/>
      <c r="D29" s="28"/>
      <c r="E29" s="29"/>
      <c r="F29" s="27"/>
      <c r="G29" s="27"/>
      <c r="H29" s="27"/>
      <c r="I29" s="27"/>
      <c r="J29" s="27"/>
      <c r="K29" s="27"/>
      <c r="L29" s="27"/>
      <c r="M29" s="30"/>
      <c r="N29" s="30"/>
      <c r="O29" s="27"/>
      <c r="P29" s="27"/>
      <c r="Q29" s="27"/>
      <c r="R29" s="31"/>
      <c r="S29" s="31"/>
      <c r="T29" s="32"/>
      <c r="U29" s="33"/>
      <c r="V29" s="27"/>
    </row>
    <row r="30" spans="2:22" x14ac:dyDescent="0.4">
      <c r="B30" s="35" t="s">
        <v>128</v>
      </c>
    </row>
    <row r="31" spans="2:22" x14ac:dyDescent="0.4">
      <c r="B31" s="35" t="s">
        <v>133</v>
      </c>
    </row>
    <row r="32" spans="2:22" x14ac:dyDescent="0.4">
      <c r="B32" s="42" t="s">
        <v>3801</v>
      </c>
    </row>
  </sheetData>
  <hyperlinks>
    <hyperlink ref="B5" location="Übersicht!A1" display="zurück zur Übersicht" xr:uid="{FCEEE43D-909A-4891-AEB1-E65BDB3F0717}"/>
  </hyperlinks>
  <pageMargins left="0.7" right="0.7" top="0.78740157499999996" bottom="0.78740157499999996" header="0.3" footer="0.3"/>
  <drawing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AC0BA-F03B-4A1A-ABA6-A80250BF040F}">
  <dimension ref="A1:V24"/>
  <sheetViews>
    <sheetView showGridLines="0" workbookViewId="0">
      <selection activeCell="A4" sqref="A4"/>
    </sheetView>
  </sheetViews>
  <sheetFormatPr baseColWidth="10" defaultRowHeight="14.6" x14ac:dyDescent="0.4"/>
  <cols>
    <col min="2" max="2" width="16.460937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11" width="0" hidden="1" customWidth="1"/>
    <col min="12" max="12" width="7.53515625" customWidth="1"/>
    <col min="13" max="13" width="13.843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6"/>
      <c r="E7" s="36"/>
      <c r="F7" s="40" t="s">
        <v>132</v>
      </c>
      <c r="G7" s="54" t="s">
        <v>127</v>
      </c>
      <c r="H7" s="35"/>
      <c r="I7" s="35"/>
      <c r="J7" s="35"/>
      <c r="K7" s="35"/>
      <c r="L7" s="35"/>
    </row>
    <row r="8" spans="1:22" x14ac:dyDescent="0.4">
      <c r="D8" s="36"/>
      <c r="E8" s="36"/>
      <c r="F8" s="41" t="s">
        <v>129</v>
      </c>
      <c r="G8" s="43">
        <f>SUM(S:S)*0.85</f>
        <v>1559.75</v>
      </c>
      <c r="H8" s="35"/>
      <c r="I8" s="35"/>
      <c r="J8" s="35"/>
      <c r="K8" s="35"/>
      <c r="L8" s="35"/>
    </row>
    <row r="9" spans="1:22" x14ac:dyDescent="0.4">
      <c r="D9" s="36"/>
      <c r="E9" s="36"/>
      <c r="F9" s="35" t="s">
        <v>131</v>
      </c>
      <c r="G9" s="44">
        <f>SUM(Tabelle361015[VK Campuslizenz | Institutional Price])</f>
        <v>1835</v>
      </c>
      <c r="H9" s="35"/>
      <c r="I9" s="35"/>
      <c r="J9" s="35"/>
      <c r="K9" s="35"/>
      <c r="L9" s="35"/>
    </row>
    <row r="10" spans="1:22" x14ac:dyDescent="0.4">
      <c r="D10" s="36"/>
      <c r="E10" s="36"/>
      <c r="F10" s="35"/>
      <c r="G10" s="54"/>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3642</v>
      </c>
      <c r="C13" s="27" t="s">
        <v>3643</v>
      </c>
      <c r="D13" s="27" t="s">
        <v>3644</v>
      </c>
      <c r="E13" s="27" t="s">
        <v>3645</v>
      </c>
      <c r="F13" s="27" t="s">
        <v>3646</v>
      </c>
      <c r="G13" s="27" t="s">
        <v>3647</v>
      </c>
      <c r="H13" s="27" t="s">
        <v>3018</v>
      </c>
      <c r="I13" s="27" t="s">
        <v>3648</v>
      </c>
      <c r="J13" s="27">
        <v>1</v>
      </c>
      <c r="K13" s="27" t="s">
        <v>52</v>
      </c>
      <c r="L13" s="27">
        <v>2023</v>
      </c>
      <c r="M13" s="30">
        <v>44998</v>
      </c>
      <c r="N13" s="75"/>
      <c r="O13" s="77" t="s">
        <v>3018</v>
      </c>
      <c r="P13" s="77" t="s">
        <v>3018</v>
      </c>
      <c r="Q13" s="27" t="s">
        <v>190</v>
      </c>
      <c r="R13" s="31">
        <v>34.9</v>
      </c>
      <c r="S13" s="31">
        <v>349</v>
      </c>
      <c r="T13" s="27" t="s">
        <v>3018</v>
      </c>
      <c r="U13" s="27" t="s">
        <v>3018</v>
      </c>
      <c r="V13" s="27" t="s">
        <v>3649</v>
      </c>
    </row>
    <row r="14" spans="1:22" x14ac:dyDescent="0.4">
      <c r="B14" s="27" t="s">
        <v>3650</v>
      </c>
      <c r="C14" s="27" t="s">
        <v>3651</v>
      </c>
      <c r="D14" s="27" t="s">
        <v>3652</v>
      </c>
      <c r="E14" s="27" t="s">
        <v>3653</v>
      </c>
      <c r="F14" s="27" t="s">
        <v>2496</v>
      </c>
      <c r="G14" s="27" t="s">
        <v>2497</v>
      </c>
      <c r="H14" s="27" t="s">
        <v>2498</v>
      </c>
      <c r="I14" s="27" t="s">
        <v>3018</v>
      </c>
      <c r="J14" s="27">
        <v>6</v>
      </c>
      <c r="K14" s="27" t="s">
        <v>2752</v>
      </c>
      <c r="L14" s="27">
        <v>2022</v>
      </c>
      <c r="M14" s="30">
        <v>44809</v>
      </c>
      <c r="N14" s="16"/>
      <c r="O14" s="13" t="s">
        <v>3018</v>
      </c>
      <c r="P14" s="13" t="s">
        <v>3018</v>
      </c>
      <c r="Q14" s="27" t="s">
        <v>190</v>
      </c>
      <c r="R14" s="31">
        <v>34.99</v>
      </c>
      <c r="S14" s="31">
        <v>349</v>
      </c>
      <c r="T14" s="27" t="s">
        <v>3018</v>
      </c>
      <c r="U14" s="27" t="s">
        <v>3018</v>
      </c>
      <c r="V14" s="27" t="s">
        <v>3654</v>
      </c>
    </row>
    <row r="15" spans="1:22" x14ac:dyDescent="0.4">
      <c r="B15" s="27" t="s">
        <v>3655</v>
      </c>
      <c r="C15" s="27" t="s">
        <v>3656</v>
      </c>
      <c r="D15" s="27" t="s">
        <v>3657</v>
      </c>
      <c r="E15" s="27" t="s">
        <v>3658</v>
      </c>
      <c r="F15" s="27" t="s">
        <v>3659</v>
      </c>
      <c r="G15" s="27" t="s">
        <v>3660</v>
      </c>
      <c r="H15" s="27" t="s">
        <v>2504</v>
      </c>
      <c r="I15" s="27" t="s">
        <v>3018</v>
      </c>
      <c r="J15" s="27">
        <v>1</v>
      </c>
      <c r="K15" s="27" t="s">
        <v>52</v>
      </c>
      <c r="L15" s="27">
        <v>2023</v>
      </c>
      <c r="M15" s="30"/>
      <c r="N15" s="23">
        <v>45271</v>
      </c>
      <c r="O15" s="13" t="s">
        <v>3018</v>
      </c>
      <c r="P15" s="13" t="s">
        <v>3018</v>
      </c>
      <c r="Q15" s="27" t="s">
        <v>190</v>
      </c>
      <c r="R15" s="31">
        <v>24.9</v>
      </c>
      <c r="S15" s="31">
        <v>249</v>
      </c>
      <c r="T15" s="27" t="s">
        <v>3018</v>
      </c>
      <c r="U15" s="27" t="s">
        <v>3018</v>
      </c>
      <c r="V15" s="27" t="s">
        <v>3661</v>
      </c>
    </row>
    <row r="16" spans="1:22" x14ac:dyDescent="0.4">
      <c r="B16" s="27" t="s">
        <v>3662</v>
      </c>
      <c r="C16" s="27" t="s">
        <v>3663</v>
      </c>
      <c r="D16" s="27" t="s">
        <v>3664</v>
      </c>
      <c r="E16" s="27" t="s">
        <v>3665</v>
      </c>
      <c r="F16" s="27" t="s">
        <v>3666</v>
      </c>
      <c r="G16" s="27" t="s">
        <v>3018</v>
      </c>
      <c r="H16" s="27" t="s">
        <v>3667</v>
      </c>
      <c r="I16" s="27" t="s">
        <v>3018</v>
      </c>
      <c r="J16" s="27">
        <v>1</v>
      </c>
      <c r="K16" s="27" t="s">
        <v>52</v>
      </c>
      <c r="L16" s="27">
        <v>2023</v>
      </c>
      <c r="M16" s="30"/>
      <c r="N16" s="30">
        <v>45271</v>
      </c>
      <c r="O16" s="13" t="s">
        <v>3018</v>
      </c>
      <c r="P16" s="13" t="s">
        <v>3018</v>
      </c>
      <c r="Q16" s="27" t="s">
        <v>190</v>
      </c>
      <c r="R16" s="31">
        <v>34.9</v>
      </c>
      <c r="S16" s="31">
        <v>349</v>
      </c>
      <c r="T16" s="27" t="s">
        <v>3018</v>
      </c>
      <c r="U16" s="27" t="s">
        <v>3018</v>
      </c>
      <c r="V16" s="27" t="s">
        <v>3668</v>
      </c>
    </row>
    <row r="17" spans="2:22" x14ac:dyDescent="0.4">
      <c r="B17" s="27" t="s">
        <v>3669</v>
      </c>
      <c r="C17" s="27" t="s">
        <v>3670</v>
      </c>
      <c r="D17" s="27" t="s">
        <v>3671</v>
      </c>
      <c r="E17" s="27" t="s">
        <v>3672</v>
      </c>
      <c r="F17" s="27" t="s">
        <v>3673</v>
      </c>
      <c r="G17" s="27" t="s">
        <v>3674</v>
      </c>
      <c r="H17" s="27" t="s">
        <v>3675</v>
      </c>
      <c r="I17" s="27" t="s">
        <v>3018</v>
      </c>
      <c r="J17" s="27">
        <v>1</v>
      </c>
      <c r="K17" s="27" t="s">
        <v>52</v>
      </c>
      <c r="L17" s="27">
        <v>2023</v>
      </c>
      <c r="M17" s="30"/>
      <c r="N17" s="30">
        <v>45229</v>
      </c>
      <c r="O17" s="13" t="s">
        <v>3676</v>
      </c>
      <c r="P17" s="13" t="s">
        <v>3556</v>
      </c>
      <c r="Q17" s="27" t="s">
        <v>190</v>
      </c>
      <c r="R17" s="31">
        <v>39.9</v>
      </c>
      <c r="S17" s="31">
        <v>0</v>
      </c>
      <c r="T17" s="27" t="s">
        <v>44</v>
      </c>
      <c r="U17" s="27" t="s">
        <v>55</v>
      </c>
      <c r="V17" s="27" t="s">
        <v>3677</v>
      </c>
    </row>
    <row r="18" spans="2:22" x14ac:dyDescent="0.4">
      <c r="B18" s="27" t="s">
        <v>3678</v>
      </c>
      <c r="C18" s="27" t="s">
        <v>3679</v>
      </c>
      <c r="D18" s="27" t="s">
        <v>3680</v>
      </c>
      <c r="E18" s="27" t="s">
        <v>3681</v>
      </c>
      <c r="F18" s="27" t="s">
        <v>3682</v>
      </c>
      <c r="G18" s="27" t="s">
        <v>3683</v>
      </c>
      <c r="H18" s="27" t="s">
        <v>2498</v>
      </c>
      <c r="I18" s="27" t="s">
        <v>3018</v>
      </c>
      <c r="J18" s="27">
        <v>2</v>
      </c>
      <c r="K18" s="27" t="s">
        <v>1993</v>
      </c>
      <c r="L18" s="27">
        <v>2023</v>
      </c>
      <c r="M18" s="30">
        <v>44998</v>
      </c>
      <c r="N18" s="30"/>
      <c r="O18" s="13" t="s">
        <v>3018</v>
      </c>
      <c r="P18" s="13" t="s">
        <v>3018</v>
      </c>
      <c r="Q18" s="27" t="s">
        <v>190</v>
      </c>
      <c r="R18" s="31">
        <v>56</v>
      </c>
      <c r="S18" s="31">
        <v>249</v>
      </c>
      <c r="T18" s="27" t="s">
        <v>3018</v>
      </c>
      <c r="U18" s="27" t="s">
        <v>3018</v>
      </c>
      <c r="V18" s="27" t="s">
        <v>3684</v>
      </c>
    </row>
    <row r="19" spans="2:22" x14ac:dyDescent="0.4">
      <c r="B19" s="27" t="s">
        <v>3685</v>
      </c>
      <c r="C19" s="27" t="s">
        <v>3686</v>
      </c>
      <c r="D19" s="27" t="s">
        <v>3687</v>
      </c>
      <c r="E19" s="27" t="s">
        <v>3688</v>
      </c>
      <c r="F19" s="27" t="s">
        <v>3689</v>
      </c>
      <c r="G19" s="27" t="s">
        <v>3690</v>
      </c>
      <c r="H19" s="27" t="s">
        <v>3691</v>
      </c>
      <c r="I19" s="27" t="s">
        <v>3018</v>
      </c>
      <c r="J19" s="27">
        <v>1</v>
      </c>
      <c r="K19" s="27" t="s">
        <v>52</v>
      </c>
      <c r="L19" s="27">
        <v>2023</v>
      </c>
      <c r="M19" s="30"/>
      <c r="N19" s="30">
        <v>45152</v>
      </c>
      <c r="O19" s="13" t="s">
        <v>2484</v>
      </c>
      <c r="P19" s="13" t="s">
        <v>3018</v>
      </c>
      <c r="Q19" s="27" t="s">
        <v>190</v>
      </c>
      <c r="R19" s="31">
        <v>29</v>
      </c>
      <c r="S19" s="31">
        <v>290</v>
      </c>
      <c r="T19" s="27" t="s">
        <v>3018</v>
      </c>
      <c r="U19" s="27" t="s">
        <v>3018</v>
      </c>
      <c r="V19" s="27" t="s">
        <v>3692</v>
      </c>
    </row>
    <row r="22" spans="2:22" x14ac:dyDescent="0.4">
      <c r="B22" s="35" t="s">
        <v>128</v>
      </c>
    </row>
    <row r="23" spans="2:22" x14ac:dyDescent="0.4">
      <c r="B23" s="35" t="s">
        <v>133</v>
      </c>
    </row>
    <row r="24" spans="2:22" x14ac:dyDescent="0.4">
      <c r="B24" s="42" t="s">
        <v>3801</v>
      </c>
    </row>
  </sheetData>
  <hyperlinks>
    <hyperlink ref="B5" location="Übersicht!A1" display="zurück zur Übersicht" xr:uid="{5140531C-A76F-4372-BD26-9921137C9508}"/>
  </hyperlinks>
  <pageMargins left="0.7" right="0.7" top="0.78740157499999996" bottom="0.78740157499999996" header="0.3" footer="0.3"/>
  <drawing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7D4DD-0A72-4315-9DAB-8BA1CB7A112A}">
  <sheetPr>
    <tabColor theme="2" tint="-9.9978637043366805E-2"/>
  </sheetPr>
  <dimension ref="A1:V22"/>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1381.25</v>
      </c>
      <c r="H8" s="35"/>
      <c r="I8" s="35"/>
      <c r="J8" s="35"/>
      <c r="K8" s="35"/>
      <c r="L8" s="35"/>
    </row>
    <row r="9" spans="1:22" x14ac:dyDescent="0.4">
      <c r="D9" s="36"/>
      <c r="E9" s="36"/>
      <c r="F9" s="35" t="s">
        <v>131</v>
      </c>
      <c r="G9" s="44">
        <f>SUM(Tabelle35811121522263032333435[VK Campuslizenz | Institutional Price])</f>
        <v>1625</v>
      </c>
      <c r="H9" s="35"/>
      <c r="I9" s="35"/>
      <c r="J9" s="35"/>
      <c r="K9" s="35"/>
      <c r="L9" s="35"/>
    </row>
    <row r="10" spans="1:22" x14ac:dyDescent="0.4">
      <c r="C10" s="39"/>
      <c r="D10" s="39"/>
      <c r="E10" s="39"/>
      <c r="F10" s="39"/>
    </row>
    <row r="11" spans="1:22" x14ac:dyDescent="0.4">
      <c r="B11" s="3" t="s">
        <v>26</v>
      </c>
      <c r="C11" s="3" t="s">
        <v>27</v>
      </c>
      <c r="D11" s="3" t="s">
        <v>28</v>
      </c>
      <c r="E11" s="3" t="s">
        <v>29</v>
      </c>
      <c r="F11" s="3" t="s">
        <v>30</v>
      </c>
      <c r="G11" s="3" t="s">
        <v>31</v>
      </c>
      <c r="H11" s="3" t="s">
        <v>32</v>
      </c>
      <c r="I11" s="3" t="s">
        <v>33</v>
      </c>
      <c r="J11" s="3" t="s">
        <v>34</v>
      </c>
      <c r="K11" s="3" t="s">
        <v>35</v>
      </c>
      <c r="L11" s="3" t="s">
        <v>36</v>
      </c>
      <c r="M11" s="3" t="s">
        <v>37</v>
      </c>
      <c r="N11" s="3" t="s">
        <v>38</v>
      </c>
      <c r="O11" s="3" t="s">
        <v>39</v>
      </c>
      <c r="P11" s="3" t="s">
        <v>40</v>
      </c>
      <c r="Q11" s="3" t="s">
        <v>41</v>
      </c>
      <c r="R11" s="3" t="s">
        <v>42</v>
      </c>
      <c r="S11" s="3" t="s">
        <v>43</v>
      </c>
      <c r="T11" s="4" t="s">
        <v>44</v>
      </c>
      <c r="U11" s="5" t="s">
        <v>45</v>
      </c>
      <c r="V11" s="3" t="s">
        <v>46</v>
      </c>
    </row>
    <row r="12" spans="1:22" x14ac:dyDescent="0.4">
      <c r="B12" s="27" t="s">
        <v>2457</v>
      </c>
      <c r="C12" s="27" t="s">
        <v>2458</v>
      </c>
      <c r="D12" s="28">
        <v>9783739882116</v>
      </c>
      <c r="E12" s="29" t="s">
        <v>2459</v>
      </c>
      <c r="F12" s="27" t="s">
        <v>2460</v>
      </c>
      <c r="G12" s="27" t="s">
        <v>2461</v>
      </c>
      <c r="H12" s="27" t="s">
        <v>2462</v>
      </c>
      <c r="I12" s="27"/>
      <c r="J12" s="27">
        <v>1</v>
      </c>
      <c r="K12" s="27" t="s">
        <v>52</v>
      </c>
      <c r="L12" s="27">
        <v>2022</v>
      </c>
      <c r="M12" s="30">
        <v>44781</v>
      </c>
      <c r="N12" s="30"/>
      <c r="O12" s="27"/>
      <c r="P12" s="27"/>
      <c r="Q12" s="27" t="s">
        <v>190</v>
      </c>
      <c r="R12" s="31">
        <v>39.9</v>
      </c>
      <c r="S12" s="32">
        <v>199</v>
      </c>
      <c r="T12" s="32"/>
      <c r="U12" s="33"/>
      <c r="V12" s="27" t="s">
        <v>2463</v>
      </c>
    </row>
    <row r="13" spans="1:22" x14ac:dyDescent="0.4">
      <c r="B13" s="27" t="s">
        <v>2464</v>
      </c>
      <c r="C13" s="27" t="s">
        <v>2465</v>
      </c>
      <c r="D13" s="28">
        <v>9783739882079</v>
      </c>
      <c r="E13" s="29" t="s">
        <v>2466</v>
      </c>
      <c r="F13" s="27" t="s">
        <v>2467</v>
      </c>
      <c r="G13" s="27" t="s">
        <v>2468</v>
      </c>
      <c r="H13" s="27" t="s">
        <v>2469</v>
      </c>
      <c r="I13" s="27"/>
      <c r="J13" s="27">
        <v>1</v>
      </c>
      <c r="K13" s="27" t="s">
        <v>52</v>
      </c>
      <c r="L13" s="27">
        <v>2022</v>
      </c>
      <c r="M13" s="30">
        <v>44795</v>
      </c>
      <c r="N13" s="30"/>
      <c r="O13" s="27"/>
      <c r="P13" s="27"/>
      <c r="Q13" s="27" t="s">
        <v>190</v>
      </c>
      <c r="R13" s="31">
        <v>24.9</v>
      </c>
      <c r="S13" s="32">
        <v>249</v>
      </c>
      <c r="T13" s="32"/>
      <c r="U13" s="33"/>
      <c r="V13" s="27" t="s">
        <v>2470</v>
      </c>
    </row>
    <row r="14" spans="1:22" x14ac:dyDescent="0.4">
      <c r="B14" s="27" t="s">
        <v>2471</v>
      </c>
      <c r="C14" s="27" t="s">
        <v>2472</v>
      </c>
      <c r="D14" s="28">
        <v>9783739881799</v>
      </c>
      <c r="E14" s="29" t="s">
        <v>2473</v>
      </c>
      <c r="F14" s="27" t="s">
        <v>2474</v>
      </c>
      <c r="G14" s="27" t="s">
        <v>2475</v>
      </c>
      <c r="H14" s="27" t="s">
        <v>2476</v>
      </c>
      <c r="I14" s="27"/>
      <c r="J14" s="27">
        <v>1</v>
      </c>
      <c r="K14" s="27" t="s">
        <v>52</v>
      </c>
      <c r="L14" s="27">
        <v>2022</v>
      </c>
      <c r="M14" s="30">
        <v>44655</v>
      </c>
      <c r="N14" s="30"/>
      <c r="O14" s="27"/>
      <c r="P14" s="27"/>
      <c r="Q14" s="27" t="s">
        <v>190</v>
      </c>
      <c r="R14" s="31">
        <v>24.9</v>
      </c>
      <c r="S14" s="32">
        <v>199</v>
      </c>
      <c r="T14" s="32"/>
      <c r="U14" s="33"/>
      <c r="V14" s="27" t="s">
        <v>2477</v>
      </c>
    </row>
    <row r="15" spans="1:22" x14ac:dyDescent="0.4">
      <c r="B15" s="27" t="s">
        <v>2478</v>
      </c>
      <c r="C15" s="27" t="s">
        <v>2479</v>
      </c>
      <c r="D15" s="28">
        <v>9783739882109</v>
      </c>
      <c r="E15" s="29" t="s">
        <v>2480</v>
      </c>
      <c r="F15" s="27" t="s">
        <v>2481</v>
      </c>
      <c r="G15" s="27" t="s">
        <v>2482</v>
      </c>
      <c r="H15" s="27" t="s">
        <v>2483</v>
      </c>
      <c r="I15" s="27"/>
      <c r="J15" s="27">
        <v>1</v>
      </c>
      <c r="K15" s="27" t="s">
        <v>52</v>
      </c>
      <c r="L15" s="27">
        <v>2023</v>
      </c>
      <c r="M15" s="30"/>
      <c r="N15" s="30">
        <v>45243</v>
      </c>
      <c r="O15" s="27" t="s">
        <v>2484</v>
      </c>
      <c r="P15" s="27"/>
      <c r="Q15" s="27" t="s">
        <v>190</v>
      </c>
      <c r="R15" s="31">
        <v>28</v>
      </c>
      <c r="S15" s="32">
        <v>290</v>
      </c>
      <c r="T15" s="32"/>
      <c r="U15" s="33"/>
      <c r="V15" s="27" t="s">
        <v>2485</v>
      </c>
    </row>
    <row r="16" spans="1:22" x14ac:dyDescent="0.4">
      <c r="B16" s="27" t="s">
        <v>2486</v>
      </c>
      <c r="C16" s="27" t="s">
        <v>2487</v>
      </c>
      <c r="D16" s="28">
        <v>9783739881904</v>
      </c>
      <c r="E16" s="29" t="s">
        <v>2488</v>
      </c>
      <c r="F16" s="27" t="s">
        <v>2489</v>
      </c>
      <c r="G16" s="27" t="s">
        <v>2490</v>
      </c>
      <c r="H16" s="27" t="s">
        <v>2491</v>
      </c>
      <c r="I16" s="27"/>
      <c r="J16" s="27">
        <v>1</v>
      </c>
      <c r="K16" s="27" t="s">
        <v>52</v>
      </c>
      <c r="L16" s="27">
        <v>2022</v>
      </c>
      <c r="M16" s="30">
        <v>44725</v>
      </c>
      <c r="N16" s="30"/>
      <c r="O16" s="27" t="s">
        <v>2484</v>
      </c>
      <c r="P16" s="27"/>
      <c r="Q16" s="27" t="s">
        <v>190</v>
      </c>
      <c r="R16" s="31">
        <v>29</v>
      </c>
      <c r="S16" s="32">
        <v>290</v>
      </c>
      <c r="T16" s="32"/>
      <c r="U16" s="33"/>
      <c r="V16" s="27" t="s">
        <v>2492</v>
      </c>
    </row>
    <row r="17" spans="2:22" x14ac:dyDescent="0.4">
      <c r="B17" s="27" t="s">
        <v>1304</v>
      </c>
      <c r="C17" s="27" t="s">
        <v>1305</v>
      </c>
      <c r="D17" s="28">
        <v>9783739880884</v>
      </c>
      <c r="E17" s="29" t="s">
        <v>1306</v>
      </c>
      <c r="F17" s="27" t="s">
        <v>1307</v>
      </c>
      <c r="G17" s="27" t="s">
        <v>1308</v>
      </c>
      <c r="H17" s="27" t="s">
        <v>1309</v>
      </c>
      <c r="I17" s="27"/>
      <c r="J17" s="27">
        <v>1</v>
      </c>
      <c r="K17" s="27" t="s">
        <v>52</v>
      </c>
      <c r="L17" s="27">
        <v>2022</v>
      </c>
      <c r="M17" s="30">
        <v>44809</v>
      </c>
      <c r="N17" s="30"/>
      <c r="O17" s="27" t="s">
        <v>1308</v>
      </c>
      <c r="P17" s="27"/>
      <c r="Q17" s="27" t="s">
        <v>190</v>
      </c>
      <c r="R17" s="31">
        <v>19.899999999999999</v>
      </c>
      <c r="S17" s="32">
        <v>199</v>
      </c>
      <c r="T17" s="32"/>
      <c r="U17" s="33"/>
      <c r="V17" s="27" t="s">
        <v>1310</v>
      </c>
    </row>
    <row r="18" spans="2:22" x14ac:dyDescent="0.4">
      <c r="B18" s="27" t="s">
        <v>1311</v>
      </c>
      <c r="C18" s="27" t="s">
        <v>1312</v>
      </c>
      <c r="D18" s="28">
        <v>9783739880921</v>
      </c>
      <c r="E18" s="29" t="s">
        <v>1313</v>
      </c>
      <c r="F18" s="27" t="s">
        <v>1314</v>
      </c>
      <c r="G18" s="27" t="s">
        <v>1308</v>
      </c>
      <c r="H18" s="27" t="s">
        <v>1309</v>
      </c>
      <c r="I18" s="27"/>
      <c r="J18" s="27">
        <v>1</v>
      </c>
      <c r="K18" s="27" t="s">
        <v>52</v>
      </c>
      <c r="L18" s="27">
        <v>2022</v>
      </c>
      <c r="M18" s="30">
        <v>44809</v>
      </c>
      <c r="N18" s="30"/>
      <c r="O18" s="27" t="s">
        <v>1308</v>
      </c>
      <c r="P18" s="27"/>
      <c r="Q18" s="27" t="s">
        <v>190</v>
      </c>
      <c r="R18" s="31">
        <v>19.899999999999999</v>
      </c>
      <c r="S18" s="32">
        <v>199</v>
      </c>
      <c r="T18" s="32"/>
      <c r="U18" s="33"/>
      <c r="V18" s="27" t="s">
        <v>1315</v>
      </c>
    </row>
    <row r="19" spans="2:22" x14ac:dyDescent="0.4">
      <c r="B19" s="27"/>
      <c r="C19" s="27"/>
      <c r="D19" s="28"/>
      <c r="E19" s="27"/>
      <c r="F19" s="27"/>
      <c r="G19" s="27"/>
      <c r="H19" s="27"/>
      <c r="I19" s="27"/>
      <c r="J19" s="27"/>
      <c r="K19" s="27"/>
      <c r="L19" s="27"/>
      <c r="M19" s="30"/>
      <c r="N19" s="30"/>
      <c r="O19" s="27"/>
      <c r="P19" s="27"/>
      <c r="Q19" s="27"/>
      <c r="R19" s="31"/>
      <c r="S19" s="32"/>
      <c r="T19" s="32"/>
      <c r="U19" s="33"/>
      <c r="V19" s="27"/>
    </row>
    <row r="20" spans="2:22" x14ac:dyDescent="0.4">
      <c r="B20" s="35" t="s">
        <v>128</v>
      </c>
    </row>
    <row r="21" spans="2:22" x14ac:dyDescent="0.4">
      <c r="B21" s="35" t="s">
        <v>133</v>
      </c>
    </row>
    <row r="22" spans="2:22" x14ac:dyDescent="0.4">
      <c r="B22" s="42" t="s">
        <v>3801</v>
      </c>
    </row>
  </sheetData>
  <hyperlinks>
    <hyperlink ref="B5" location="Übersicht!A1" display="zurück zur Übersicht" xr:uid="{9403F1EA-79A9-495C-93B7-DD0583B3487A}"/>
  </hyperlinks>
  <pageMargins left="0.7" right="0.7" top="0.78740157499999996" bottom="0.78740157499999996" header="0.3" footer="0.3"/>
  <drawing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94C5B-0919-440E-8524-BBBB84E69098}">
  <sheetPr>
    <tabColor theme="2" tint="-0.499984740745262"/>
  </sheetPr>
  <dimension ref="A1:V29"/>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2459.9</v>
      </c>
      <c r="H8" s="35"/>
      <c r="I8" s="35"/>
      <c r="J8" s="35"/>
      <c r="K8" s="35"/>
      <c r="L8" s="35"/>
    </row>
    <row r="9" spans="1:22" x14ac:dyDescent="0.4">
      <c r="D9" s="36"/>
      <c r="E9" s="36"/>
      <c r="F9" s="35" t="s">
        <v>131</v>
      </c>
      <c r="G9" s="44">
        <f>SUM(Tabelle3581112152226303233343536[VK Campuslizenz | Institutional Price])</f>
        <v>2894</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2493</v>
      </c>
      <c r="C13" s="27" t="s">
        <v>2494</v>
      </c>
      <c r="D13" s="28">
        <v>9783739881027</v>
      </c>
      <c r="E13" s="27" t="s">
        <v>2495</v>
      </c>
      <c r="F13" s="27" t="s">
        <v>2496</v>
      </c>
      <c r="G13" s="27" t="s">
        <v>2497</v>
      </c>
      <c r="H13" s="27" t="s">
        <v>2498</v>
      </c>
      <c r="I13" s="27"/>
      <c r="J13" s="27">
        <v>5</v>
      </c>
      <c r="K13" s="27" t="s">
        <v>2192</v>
      </c>
      <c r="L13" s="27">
        <v>2021</v>
      </c>
      <c r="M13" s="30">
        <v>44242</v>
      </c>
      <c r="N13" s="30"/>
      <c r="O13" s="27"/>
      <c r="P13" s="27"/>
      <c r="Q13" s="27" t="s">
        <v>190</v>
      </c>
      <c r="R13" s="31">
        <v>29.99</v>
      </c>
      <c r="S13" s="32">
        <v>299</v>
      </c>
      <c r="T13" s="32"/>
      <c r="U13" s="33"/>
      <c r="V13" s="27" t="s">
        <v>2499</v>
      </c>
    </row>
    <row r="14" spans="1:22" x14ac:dyDescent="0.4">
      <c r="B14" s="27" t="s">
        <v>2500</v>
      </c>
      <c r="C14" s="27" t="s">
        <v>2501</v>
      </c>
      <c r="D14" s="28">
        <v>9783739880860</v>
      </c>
      <c r="E14" s="27" t="s">
        <v>2502</v>
      </c>
      <c r="F14" s="27" t="s">
        <v>2503</v>
      </c>
      <c r="G14" s="27" t="s">
        <v>1308</v>
      </c>
      <c r="H14" s="27" t="s">
        <v>2504</v>
      </c>
      <c r="I14" s="27"/>
      <c r="J14" s="27">
        <v>1</v>
      </c>
      <c r="K14" s="27" t="s">
        <v>52</v>
      </c>
      <c r="L14" s="27">
        <v>2021</v>
      </c>
      <c r="M14" s="30">
        <v>44403</v>
      </c>
      <c r="N14" s="30"/>
      <c r="O14" s="27" t="s">
        <v>1308</v>
      </c>
      <c r="P14" s="27">
        <v>2</v>
      </c>
      <c r="Q14" s="27" t="s">
        <v>190</v>
      </c>
      <c r="R14" s="31">
        <v>19.899999999999999</v>
      </c>
      <c r="S14" s="32">
        <v>199</v>
      </c>
      <c r="T14" s="32"/>
      <c r="U14" s="33"/>
      <c r="V14" s="27" t="s">
        <v>2505</v>
      </c>
    </row>
    <row r="15" spans="1:22" x14ac:dyDescent="0.4">
      <c r="B15" s="27" t="s">
        <v>2506</v>
      </c>
      <c r="C15" s="27" t="s">
        <v>2507</v>
      </c>
      <c r="D15" s="28">
        <v>9783739880211</v>
      </c>
      <c r="E15" s="27" t="s">
        <v>2508</v>
      </c>
      <c r="F15" s="27" t="s">
        <v>2509</v>
      </c>
      <c r="G15" s="27" t="s">
        <v>2510</v>
      </c>
      <c r="H15" s="27"/>
      <c r="I15" s="27" t="s">
        <v>2511</v>
      </c>
      <c r="J15" s="27">
        <v>1</v>
      </c>
      <c r="K15" s="27" t="s">
        <v>52</v>
      </c>
      <c r="L15" s="27">
        <v>2022</v>
      </c>
      <c r="M15" s="30">
        <v>44725</v>
      </c>
      <c r="N15" s="30"/>
      <c r="O15" s="27"/>
      <c r="P15" s="27"/>
      <c r="Q15" s="27" t="s">
        <v>190</v>
      </c>
      <c r="R15" s="31">
        <v>34.9</v>
      </c>
      <c r="S15" s="32">
        <v>199</v>
      </c>
      <c r="T15" s="32"/>
      <c r="U15" s="33"/>
      <c r="V15" s="27" t="s">
        <v>2512</v>
      </c>
    </row>
    <row r="16" spans="1:22" x14ac:dyDescent="0.4">
      <c r="B16" s="27" t="s">
        <v>2513</v>
      </c>
      <c r="C16" s="27" t="s">
        <v>2514</v>
      </c>
      <c r="D16" s="28">
        <v>9783739881263</v>
      </c>
      <c r="E16" s="27" t="s">
        <v>2515</v>
      </c>
      <c r="F16" s="27" t="s">
        <v>2516</v>
      </c>
      <c r="G16" s="27" t="s">
        <v>2517</v>
      </c>
      <c r="H16" s="27" t="s">
        <v>2518</v>
      </c>
      <c r="I16" s="27"/>
      <c r="J16" s="27">
        <v>1</v>
      </c>
      <c r="K16" s="27" t="s">
        <v>52</v>
      </c>
      <c r="L16" s="27">
        <v>2022</v>
      </c>
      <c r="M16" s="30">
        <v>44725</v>
      </c>
      <c r="N16" s="30"/>
      <c r="O16" s="27"/>
      <c r="P16" s="27"/>
      <c r="Q16" s="27" t="s">
        <v>190</v>
      </c>
      <c r="R16" s="31">
        <v>24.9</v>
      </c>
      <c r="S16" s="32">
        <v>249</v>
      </c>
      <c r="T16" s="32"/>
      <c r="U16" s="33"/>
      <c r="V16" s="27" t="s">
        <v>2519</v>
      </c>
    </row>
    <row r="17" spans="2:22" x14ac:dyDescent="0.4">
      <c r="B17" s="27" t="s">
        <v>2520</v>
      </c>
      <c r="C17" s="27" t="s">
        <v>2521</v>
      </c>
      <c r="D17" s="28">
        <v>9783739880877</v>
      </c>
      <c r="E17" s="27" t="s">
        <v>2522</v>
      </c>
      <c r="F17" s="27" t="s">
        <v>2523</v>
      </c>
      <c r="G17" s="27" t="s">
        <v>1308</v>
      </c>
      <c r="H17" s="27" t="s">
        <v>2524</v>
      </c>
      <c r="I17" s="27"/>
      <c r="J17" s="27">
        <v>1</v>
      </c>
      <c r="K17" s="27" t="s">
        <v>52</v>
      </c>
      <c r="L17" s="27">
        <v>2021</v>
      </c>
      <c r="M17" s="30">
        <v>44487</v>
      </c>
      <c r="N17" s="30"/>
      <c r="O17" s="27" t="s">
        <v>1308</v>
      </c>
      <c r="P17" s="27">
        <v>4</v>
      </c>
      <c r="Q17" s="27" t="s">
        <v>190</v>
      </c>
      <c r="R17" s="31">
        <v>19.899999999999999</v>
      </c>
      <c r="S17" s="32">
        <v>199</v>
      </c>
      <c r="T17" s="32"/>
      <c r="U17" s="33"/>
      <c r="V17" s="27" t="s">
        <v>2525</v>
      </c>
    </row>
    <row r="18" spans="2:22" x14ac:dyDescent="0.4">
      <c r="B18" s="27" t="s">
        <v>2526</v>
      </c>
      <c r="C18" s="27" t="s">
        <v>2527</v>
      </c>
      <c r="D18" s="28">
        <v>9783739881218</v>
      </c>
      <c r="E18" s="27" t="s">
        <v>2528</v>
      </c>
      <c r="F18" s="27" t="s">
        <v>2529</v>
      </c>
      <c r="G18" s="27" t="s">
        <v>1308</v>
      </c>
      <c r="H18" s="27" t="s">
        <v>2530</v>
      </c>
      <c r="I18" s="27"/>
      <c r="J18" s="27">
        <v>1</v>
      </c>
      <c r="K18" s="27" t="s">
        <v>52</v>
      </c>
      <c r="L18" s="27">
        <v>2021</v>
      </c>
      <c r="M18" s="30">
        <v>44389</v>
      </c>
      <c r="N18" s="30"/>
      <c r="O18" s="27"/>
      <c r="P18" s="27"/>
      <c r="Q18" s="27" t="s">
        <v>190</v>
      </c>
      <c r="R18" s="31">
        <v>19.899999999999999</v>
      </c>
      <c r="S18" s="32">
        <v>199</v>
      </c>
      <c r="T18" s="32"/>
      <c r="U18" s="33"/>
      <c r="V18" s="27" t="s">
        <v>2531</v>
      </c>
    </row>
    <row r="19" spans="2:22" x14ac:dyDescent="0.4">
      <c r="B19" s="27" t="s">
        <v>2532</v>
      </c>
      <c r="C19" s="27" t="s">
        <v>2533</v>
      </c>
      <c r="D19" s="28">
        <v>9783739880440</v>
      </c>
      <c r="E19" s="27" t="s">
        <v>2534</v>
      </c>
      <c r="F19" s="27" t="s">
        <v>2535</v>
      </c>
      <c r="G19" s="27" t="s">
        <v>2536</v>
      </c>
      <c r="H19" s="27" t="s">
        <v>2537</v>
      </c>
      <c r="I19" s="27"/>
      <c r="J19" s="27">
        <v>1</v>
      </c>
      <c r="K19" s="27" t="s">
        <v>52</v>
      </c>
      <c r="L19" s="27">
        <v>2021</v>
      </c>
      <c r="M19" s="30">
        <v>44438</v>
      </c>
      <c r="N19" s="30"/>
      <c r="O19" s="27"/>
      <c r="P19" s="27"/>
      <c r="Q19" s="27" t="s">
        <v>190</v>
      </c>
      <c r="R19" s="31">
        <v>29.9</v>
      </c>
      <c r="S19" s="32">
        <v>199</v>
      </c>
      <c r="T19" s="32"/>
      <c r="U19" s="33"/>
      <c r="V19" s="27" t="s">
        <v>2538</v>
      </c>
    </row>
    <row r="20" spans="2:22" x14ac:dyDescent="0.4">
      <c r="B20" s="27" t="s">
        <v>2539</v>
      </c>
      <c r="C20" s="27" t="s">
        <v>2540</v>
      </c>
      <c r="D20" s="28">
        <v>9783739881010</v>
      </c>
      <c r="E20" s="27" t="s">
        <v>2541</v>
      </c>
      <c r="F20" s="27" t="s">
        <v>2542</v>
      </c>
      <c r="G20" s="27" t="s">
        <v>2497</v>
      </c>
      <c r="H20" s="27" t="s">
        <v>2498</v>
      </c>
      <c r="I20" s="27"/>
      <c r="J20" s="27">
        <v>3</v>
      </c>
      <c r="K20" s="27" t="s">
        <v>1365</v>
      </c>
      <c r="L20" s="27">
        <v>2021</v>
      </c>
      <c r="M20" s="30">
        <v>44361</v>
      </c>
      <c r="N20" s="30"/>
      <c r="O20" s="27"/>
      <c r="P20" s="27"/>
      <c r="Q20" s="27" t="s">
        <v>190</v>
      </c>
      <c r="R20" s="31">
        <v>29.99</v>
      </c>
      <c r="S20" s="32">
        <v>149</v>
      </c>
      <c r="T20" s="32"/>
      <c r="U20" s="33"/>
      <c r="V20" s="27" t="s">
        <v>2543</v>
      </c>
    </row>
    <row r="21" spans="2:22" x14ac:dyDescent="0.4">
      <c r="B21" s="27" t="s">
        <v>2544</v>
      </c>
      <c r="C21" s="27" t="s">
        <v>2545</v>
      </c>
      <c r="D21" s="28">
        <v>9783739881003</v>
      </c>
      <c r="E21" s="27" t="s">
        <v>2546</v>
      </c>
      <c r="F21" s="27" t="s">
        <v>2547</v>
      </c>
      <c r="G21" s="27" t="s">
        <v>2497</v>
      </c>
      <c r="H21" s="27" t="s">
        <v>2498</v>
      </c>
      <c r="I21" s="27"/>
      <c r="J21" s="27">
        <v>3</v>
      </c>
      <c r="K21" s="27" t="s">
        <v>1365</v>
      </c>
      <c r="L21" s="27">
        <v>2021</v>
      </c>
      <c r="M21" s="30">
        <v>44312</v>
      </c>
      <c r="N21" s="30"/>
      <c r="O21" s="27"/>
      <c r="P21" s="27"/>
      <c r="Q21" s="27" t="s">
        <v>190</v>
      </c>
      <c r="R21" s="31">
        <v>29.99</v>
      </c>
      <c r="S21" s="32">
        <v>149</v>
      </c>
      <c r="T21" s="32"/>
      <c r="U21" s="33"/>
      <c r="V21" s="27" t="s">
        <v>2548</v>
      </c>
    </row>
    <row r="22" spans="2:22" x14ac:dyDescent="0.4">
      <c r="B22" s="27" t="s">
        <v>2549</v>
      </c>
      <c r="C22" s="27" t="s">
        <v>2550</v>
      </c>
      <c r="D22" s="28">
        <v>9783739881256</v>
      </c>
      <c r="E22" s="27" t="s">
        <v>2551</v>
      </c>
      <c r="F22" s="27" t="s">
        <v>2552</v>
      </c>
      <c r="G22" s="27" t="s">
        <v>2553</v>
      </c>
      <c r="H22" s="27" t="s">
        <v>2554</v>
      </c>
      <c r="I22" s="27"/>
      <c r="J22" s="27">
        <v>1</v>
      </c>
      <c r="K22" s="27" t="s">
        <v>52</v>
      </c>
      <c r="L22" s="27">
        <v>2021</v>
      </c>
      <c r="M22" s="30">
        <v>44487</v>
      </c>
      <c r="N22" s="30"/>
      <c r="O22" s="27" t="s">
        <v>2484</v>
      </c>
      <c r="P22" s="27"/>
      <c r="Q22" s="27" t="s">
        <v>190</v>
      </c>
      <c r="R22" s="31">
        <v>29</v>
      </c>
      <c r="S22" s="32">
        <v>290</v>
      </c>
      <c r="T22" s="32"/>
      <c r="U22" s="33"/>
      <c r="V22" s="27" t="s">
        <v>2555</v>
      </c>
    </row>
    <row r="23" spans="2:22" x14ac:dyDescent="0.4">
      <c r="B23" s="27" t="s">
        <v>2556</v>
      </c>
      <c r="C23" s="27" t="s">
        <v>2557</v>
      </c>
      <c r="D23" s="28">
        <v>9783739880426</v>
      </c>
      <c r="E23" s="27" t="s">
        <v>2558</v>
      </c>
      <c r="F23" s="27" t="s">
        <v>2559</v>
      </c>
      <c r="G23" s="27"/>
      <c r="H23" s="27"/>
      <c r="I23" s="27" t="s">
        <v>2560</v>
      </c>
      <c r="J23" s="27">
        <v>2</v>
      </c>
      <c r="K23" s="27" t="s">
        <v>1346</v>
      </c>
      <c r="L23" s="27">
        <v>2021</v>
      </c>
      <c r="M23" s="30">
        <v>44354</v>
      </c>
      <c r="N23" s="30"/>
      <c r="O23" s="27"/>
      <c r="P23" s="27"/>
      <c r="Q23" s="27" t="s">
        <v>190</v>
      </c>
      <c r="R23" s="31">
        <v>59</v>
      </c>
      <c r="S23" s="32">
        <v>249</v>
      </c>
      <c r="T23" s="32"/>
      <c r="U23" s="33"/>
      <c r="V23" s="27" t="s">
        <v>2561</v>
      </c>
    </row>
    <row r="24" spans="2:22" x14ac:dyDescent="0.4">
      <c r="B24" s="27" t="s">
        <v>2562</v>
      </c>
      <c r="C24" s="27" t="s">
        <v>2563</v>
      </c>
      <c r="D24" s="28">
        <v>9783739880662</v>
      </c>
      <c r="E24" s="27" t="s">
        <v>2564</v>
      </c>
      <c r="F24" s="27" t="s">
        <v>2565</v>
      </c>
      <c r="G24" s="27"/>
      <c r="H24" s="27" t="s">
        <v>2566</v>
      </c>
      <c r="I24" s="27"/>
      <c r="J24" s="27">
        <v>1</v>
      </c>
      <c r="K24" s="27" t="s">
        <v>52</v>
      </c>
      <c r="L24" s="27">
        <v>2023</v>
      </c>
      <c r="M24" s="30"/>
      <c r="N24" s="30">
        <v>45243</v>
      </c>
      <c r="O24" s="27"/>
      <c r="P24" s="27"/>
      <c r="Q24" s="27" t="s">
        <v>190</v>
      </c>
      <c r="R24" s="31">
        <v>44.9</v>
      </c>
      <c r="S24" s="32">
        <v>315</v>
      </c>
      <c r="T24" s="32"/>
      <c r="U24" s="33"/>
      <c r="V24" s="27" t="s">
        <v>2567</v>
      </c>
    </row>
    <row r="25" spans="2:22" x14ac:dyDescent="0.4">
      <c r="B25" s="27" t="s">
        <v>2568</v>
      </c>
      <c r="C25" s="27" t="s">
        <v>2569</v>
      </c>
      <c r="D25" s="28">
        <v>9783739880655</v>
      </c>
      <c r="E25" s="27" t="s">
        <v>2570</v>
      </c>
      <c r="F25" s="27" t="s">
        <v>2571</v>
      </c>
      <c r="G25" s="27" t="s">
        <v>1308</v>
      </c>
      <c r="H25" s="27" t="s">
        <v>2572</v>
      </c>
      <c r="I25" s="27"/>
      <c r="J25" s="27">
        <v>1</v>
      </c>
      <c r="K25" s="27" t="s">
        <v>52</v>
      </c>
      <c r="L25" s="27">
        <v>2020</v>
      </c>
      <c r="M25" s="30">
        <v>44039</v>
      </c>
      <c r="N25" s="30"/>
      <c r="O25" s="27" t="s">
        <v>1308</v>
      </c>
      <c r="P25" s="27">
        <v>1</v>
      </c>
      <c r="Q25" s="27" t="s">
        <v>190</v>
      </c>
      <c r="R25" s="31">
        <v>19.899999999999999</v>
      </c>
      <c r="S25" s="32">
        <v>199</v>
      </c>
      <c r="T25" s="32"/>
      <c r="U25" s="33"/>
      <c r="V25" s="27" t="s">
        <v>2573</v>
      </c>
    </row>
    <row r="26" spans="2:22" x14ac:dyDescent="0.4">
      <c r="B26" s="27"/>
      <c r="C26" s="27"/>
      <c r="D26" s="28"/>
      <c r="E26" s="27"/>
      <c r="F26" s="27"/>
      <c r="G26" s="27"/>
      <c r="H26" s="27"/>
      <c r="I26" s="27"/>
      <c r="J26" s="27"/>
      <c r="K26" s="27"/>
      <c r="L26" s="27"/>
      <c r="M26" s="30"/>
      <c r="N26" s="30"/>
      <c r="O26" s="27"/>
      <c r="P26" s="27"/>
      <c r="Q26" s="27"/>
      <c r="R26" s="31"/>
      <c r="S26" s="32"/>
      <c r="T26" s="32"/>
      <c r="U26" s="33"/>
      <c r="V26" s="27"/>
    </row>
    <row r="27" spans="2:22" x14ac:dyDescent="0.4">
      <c r="B27" s="35" t="s">
        <v>128</v>
      </c>
    </row>
    <row r="28" spans="2:22" x14ac:dyDescent="0.4">
      <c r="B28" s="35" t="s">
        <v>133</v>
      </c>
    </row>
    <row r="29" spans="2:22" x14ac:dyDescent="0.4">
      <c r="B29" s="42" t="s">
        <v>3801</v>
      </c>
    </row>
  </sheetData>
  <hyperlinks>
    <hyperlink ref="B5" location="Übersicht!A1" display="zurück zur Übersicht" xr:uid="{A2924050-0781-4F23-9903-04E3CF62ABE5}"/>
  </hyperlinks>
  <pageMargins left="0.7" right="0.7" top="0.78740157499999996" bottom="0.78740157499999996" header="0.3" footer="0.3"/>
  <drawing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84696-280D-4320-B93E-5354ACD625D8}">
  <sheetPr>
    <tabColor theme="2" tint="-0.749992370372631"/>
  </sheetPr>
  <dimension ref="A1:V23"/>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1348.1</v>
      </c>
      <c r="H8" s="35"/>
      <c r="I8" s="35"/>
      <c r="J8" s="35"/>
      <c r="K8" s="35"/>
      <c r="L8" s="35"/>
    </row>
    <row r="9" spans="1:22" x14ac:dyDescent="0.4">
      <c r="D9" s="36"/>
      <c r="E9" s="36"/>
      <c r="F9" s="35" t="s">
        <v>131</v>
      </c>
      <c r="G9" s="44">
        <f>SUM(Tabelle3581112152226303233343537[VK Campuslizenz | Institutional Price])</f>
        <v>1586</v>
      </c>
      <c r="H9" s="35"/>
      <c r="I9" s="35"/>
      <c r="J9" s="35"/>
      <c r="K9" s="35"/>
      <c r="L9" s="35"/>
    </row>
    <row r="10" spans="1:22" x14ac:dyDescent="0.4">
      <c r="C10" s="39"/>
      <c r="D10" s="39"/>
      <c r="E10" s="39"/>
      <c r="F10" s="39"/>
    </row>
    <row r="11" spans="1:22" x14ac:dyDescent="0.4">
      <c r="B11" s="3" t="s">
        <v>26</v>
      </c>
      <c r="C11" s="3" t="s">
        <v>27</v>
      </c>
      <c r="D11" s="3" t="s">
        <v>28</v>
      </c>
      <c r="E11" s="3" t="s">
        <v>29</v>
      </c>
      <c r="F11" s="3" t="s">
        <v>30</v>
      </c>
      <c r="G11" s="3" t="s">
        <v>31</v>
      </c>
      <c r="H11" s="3" t="s">
        <v>32</v>
      </c>
      <c r="I11" s="3" t="s">
        <v>33</v>
      </c>
      <c r="J11" s="3" t="s">
        <v>34</v>
      </c>
      <c r="K11" s="3" t="s">
        <v>35</v>
      </c>
      <c r="L11" s="3" t="s">
        <v>36</v>
      </c>
      <c r="M11" s="3" t="s">
        <v>37</v>
      </c>
      <c r="N11" s="3" t="s">
        <v>38</v>
      </c>
      <c r="O11" s="3" t="s">
        <v>39</v>
      </c>
      <c r="P11" s="3" t="s">
        <v>40</v>
      </c>
      <c r="Q11" s="3" t="s">
        <v>41</v>
      </c>
      <c r="R11" s="3" t="s">
        <v>42</v>
      </c>
      <c r="S11" s="3" t="s">
        <v>43</v>
      </c>
      <c r="T11" s="4" t="s">
        <v>44</v>
      </c>
      <c r="U11" s="5" t="s">
        <v>45</v>
      </c>
      <c r="V11" s="3" t="s">
        <v>46</v>
      </c>
    </row>
    <row r="12" spans="1:22" x14ac:dyDescent="0.4">
      <c r="B12" s="27" t="s">
        <v>2574</v>
      </c>
      <c r="C12" s="27" t="s">
        <v>2575</v>
      </c>
      <c r="D12" s="28">
        <v>9783739880303</v>
      </c>
      <c r="E12" s="27" t="s">
        <v>2576</v>
      </c>
      <c r="F12" s="27" t="s">
        <v>2496</v>
      </c>
      <c r="G12" s="27" t="s">
        <v>2497</v>
      </c>
      <c r="H12" s="27" t="s">
        <v>2498</v>
      </c>
      <c r="I12" s="27"/>
      <c r="J12" s="27">
        <v>4</v>
      </c>
      <c r="K12" s="27" t="s">
        <v>2577</v>
      </c>
      <c r="L12" s="27">
        <v>2020</v>
      </c>
      <c r="M12" s="30">
        <v>43941</v>
      </c>
      <c r="N12" s="30"/>
      <c r="O12" s="27"/>
      <c r="P12" s="27"/>
      <c r="Q12" s="27" t="s">
        <v>190</v>
      </c>
      <c r="R12" s="31">
        <v>29.99</v>
      </c>
      <c r="S12" s="32">
        <v>199</v>
      </c>
      <c r="T12" s="32"/>
      <c r="U12" s="33"/>
      <c r="V12" s="27" t="s">
        <v>2578</v>
      </c>
    </row>
    <row r="13" spans="1:22" x14ac:dyDescent="0.4">
      <c r="B13" s="27" t="s">
        <v>2579</v>
      </c>
      <c r="C13" s="27" t="s">
        <v>2580</v>
      </c>
      <c r="D13" s="28">
        <v>9783739880228</v>
      </c>
      <c r="E13" s="27" t="s">
        <v>2581</v>
      </c>
      <c r="F13" s="27" t="s">
        <v>2582</v>
      </c>
      <c r="G13" s="27" t="s">
        <v>2583</v>
      </c>
      <c r="H13" s="27"/>
      <c r="I13" s="27" t="s">
        <v>2584</v>
      </c>
      <c r="J13" s="27">
        <v>1</v>
      </c>
      <c r="K13" s="27" t="s">
        <v>52</v>
      </c>
      <c r="L13" s="27">
        <v>2020</v>
      </c>
      <c r="M13" s="30">
        <v>43857</v>
      </c>
      <c r="N13" s="30"/>
      <c r="O13" s="27"/>
      <c r="P13" s="27"/>
      <c r="Q13" s="27" t="s">
        <v>190</v>
      </c>
      <c r="R13" s="31">
        <v>24.99</v>
      </c>
      <c r="S13" s="32">
        <v>249</v>
      </c>
      <c r="T13" s="32"/>
      <c r="U13" s="33"/>
      <c r="V13" s="27" t="s">
        <v>2585</v>
      </c>
    </row>
    <row r="14" spans="1:22" x14ac:dyDescent="0.4">
      <c r="B14" s="27" t="s">
        <v>2586</v>
      </c>
      <c r="C14" s="27" t="s">
        <v>2587</v>
      </c>
      <c r="D14" s="28">
        <v>9783739880549</v>
      </c>
      <c r="E14" s="27" t="s">
        <v>2588</v>
      </c>
      <c r="F14" s="27" t="s">
        <v>2589</v>
      </c>
      <c r="G14" s="27" t="s">
        <v>2590</v>
      </c>
      <c r="H14" s="27" t="s">
        <v>2491</v>
      </c>
      <c r="I14" s="27"/>
      <c r="J14" s="27">
        <v>1</v>
      </c>
      <c r="K14" s="27" t="s">
        <v>52</v>
      </c>
      <c r="L14" s="27">
        <v>2021</v>
      </c>
      <c r="M14" s="30">
        <v>44256</v>
      </c>
      <c r="N14" s="30"/>
      <c r="O14" s="27" t="s">
        <v>2484</v>
      </c>
      <c r="P14" s="27"/>
      <c r="Q14" s="27" t="s">
        <v>190</v>
      </c>
      <c r="R14" s="31">
        <v>29</v>
      </c>
      <c r="S14" s="32">
        <v>290</v>
      </c>
      <c r="T14" s="32"/>
      <c r="U14" s="33"/>
      <c r="V14" s="27" t="s">
        <v>2591</v>
      </c>
    </row>
    <row r="15" spans="1:22" x14ac:dyDescent="0.4">
      <c r="B15" s="27" t="s">
        <v>2592</v>
      </c>
      <c r="C15" s="27" t="s">
        <v>2593</v>
      </c>
      <c r="D15" s="28">
        <v>9783739880525</v>
      </c>
      <c r="E15" s="27" t="s">
        <v>2594</v>
      </c>
      <c r="F15" s="27" t="s">
        <v>2595</v>
      </c>
      <c r="G15" s="27" t="s">
        <v>2596</v>
      </c>
      <c r="H15" s="27" t="s">
        <v>2597</v>
      </c>
      <c r="I15" s="27"/>
      <c r="J15" s="27">
        <v>1</v>
      </c>
      <c r="K15" s="27" t="s">
        <v>52</v>
      </c>
      <c r="L15" s="27">
        <v>2023</v>
      </c>
      <c r="M15" s="30"/>
      <c r="N15" s="30">
        <v>45215</v>
      </c>
      <c r="O15" s="27" t="s">
        <v>2484</v>
      </c>
      <c r="P15" s="27"/>
      <c r="Q15" s="27" t="s">
        <v>190</v>
      </c>
      <c r="R15" s="31">
        <v>24</v>
      </c>
      <c r="S15" s="32">
        <v>240</v>
      </c>
      <c r="T15" s="32"/>
      <c r="U15" s="33"/>
      <c r="V15" s="27" t="s">
        <v>2598</v>
      </c>
    </row>
    <row r="16" spans="1:22" x14ac:dyDescent="0.4">
      <c r="B16" s="27" t="s">
        <v>2599</v>
      </c>
      <c r="C16" s="27" t="s">
        <v>2600</v>
      </c>
      <c r="D16" s="28">
        <v>9783739880532</v>
      </c>
      <c r="E16" s="27" t="s">
        <v>2601</v>
      </c>
      <c r="F16" s="27" t="s">
        <v>2602</v>
      </c>
      <c r="G16" s="27" t="s">
        <v>2603</v>
      </c>
      <c r="H16" s="27" t="s">
        <v>2604</v>
      </c>
      <c r="I16" s="27"/>
      <c r="J16" s="27">
        <v>1</v>
      </c>
      <c r="K16" s="27" t="s">
        <v>52</v>
      </c>
      <c r="L16" s="27">
        <v>2020</v>
      </c>
      <c r="M16" s="30">
        <v>44053</v>
      </c>
      <c r="N16" s="30"/>
      <c r="O16" s="27"/>
      <c r="P16" s="27"/>
      <c r="Q16" s="27" t="s">
        <v>190</v>
      </c>
      <c r="R16" s="31">
        <v>24.9</v>
      </c>
      <c r="S16" s="32">
        <v>240</v>
      </c>
      <c r="T16" s="32"/>
      <c r="U16" s="33"/>
      <c r="V16" s="27" t="s">
        <v>2605</v>
      </c>
    </row>
    <row r="17" spans="2:22" x14ac:dyDescent="0.4">
      <c r="B17" s="27" t="s">
        <v>2606</v>
      </c>
      <c r="C17" s="27" t="s">
        <v>2607</v>
      </c>
      <c r="D17" s="28">
        <v>9783739880297</v>
      </c>
      <c r="E17" s="27" t="s">
        <v>2608</v>
      </c>
      <c r="F17" s="27" t="s">
        <v>2609</v>
      </c>
      <c r="G17" s="27" t="s">
        <v>2610</v>
      </c>
      <c r="H17" s="27" t="s">
        <v>2611</v>
      </c>
      <c r="I17" s="27"/>
      <c r="J17" s="27">
        <v>1</v>
      </c>
      <c r="K17" s="27" t="s">
        <v>52</v>
      </c>
      <c r="L17" s="27">
        <v>2020</v>
      </c>
      <c r="M17" s="30">
        <v>43885</v>
      </c>
      <c r="N17" s="30"/>
      <c r="O17" s="27"/>
      <c r="P17" s="27"/>
      <c r="Q17" s="27" t="s">
        <v>190</v>
      </c>
      <c r="R17" s="31">
        <v>34.99</v>
      </c>
      <c r="S17" s="32">
        <v>119</v>
      </c>
      <c r="T17" s="32"/>
      <c r="U17" s="33"/>
      <c r="V17" s="27" t="s">
        <v>2612</v>
      </c>
    </row>
    <row r="18" spans="2:22" x14ac:dyDescent="0.4">
      <c r="B18" s="27" t="s">
        <v>2613</v>
      </c>
      <c r="C18" s="27" t="s">
        <v>2614</v>
      </c>
      <c r="D18" s="28">
        <v>9783739880273</v>
      </c>
      <c r="E18" s="27" t="s">
        <v>2615</v>
      </c>
      <c r="F18" s="27" t="s">
        <v>2616</v>
      </c>
      <c r="G18" s="27" t="s">
        <v>2617</v>
      </c>
      <c r="H18" s="27" t="s">
        <v>1309</v>
      </c>
      <c r="I18" s="27"/>
      <c r="J18" s="27">
        <v>1</v>
      </c>
      <c r="K18" s="27" t="s">
        <v>52</v>
      </c>
      <c r="L18" s="27">
        <v>2020</v>
      </c>
      <c r="M18" s="30">
        <v>44039</v>
      </c>
      <c r="N18" s="30"/>
      <c r="O18" s="27"/>
      <c r="P18" s="27"/>
      <c r="Q18" s="27" t="s">
        <v>190</v>
      </c>
      <c r="R18" s="31">
        <v>24.99</v>
      </c>
      <c r="S18" s="32">
        <v>249</v>
      </c>
      <c r="T18" s="32"/>
      <c r="U18" s="33"/>
      <c r="V18" s="27" t="s">
        <v>2618</v>
      </c>
    </row>
    <row r="19" spans="2:22" x14ac:dyDescent="0.4">
      <c r="B19" s="61" t="s">
        <v>2619</v>
      </c>
      <c r="C19" s="61" t="s">
        <v>2620</v>
      </c>
      <c r="D19" s="62">
        <v>9783739880518</v>
      </c>
      <c r="E19" s="63" t="s">
        <v>2621</v>
      </c>
      <c r="F19" s="61" t="s">
        <v>2622</v>
      </c>
      <c r="G19" s="61" t="s">
        <v>2623</v>
      </c>
      <c r="H19" s="61" t="s">
        <v>2624</v>
      </c>
      <c r="I19" s="61"/>
      <c r="J19" s="61">
        <v>1</v>
      </c>
      <c r="K19" s="61" t="s">
        <v>52</v>
      </c>
      <c r="L19" s="61"/>
      <c r="M19" s="64"/>
      <c r="N19" s="64"/>
      <c r="O19" s="61"/>
      <c r="P19" s="61"/>
      <c r="Q19" s="61" t="s">
        <v>190</v>
      </c>
      <c r="R19" s="65"/>
      <c r="S19" s="66"/>
      <c r="T19" s="66"/>
      <c r="U19" s="67"/>
      <c r="V19" s="61"/>
    </row>
    <row r="20" spans="2:22" x14ac:dyDescent="0.4">
      <c r="B20" s="27"/>
      <c r="C20" s="27"/>
      <c r="D20" s="28"/>
      <c r="E20" s="29"/>
      <c r="F20" s="27"/>
      <c r="G20" s="27"/>
      <c r="H20" s="27"/>
      <c r="I20" s="27"/>
      <c r="J20" s="27"/>
      <c r="K20" s="27"/>
      <c r="L20" s="27"/>
      <c r="M20" s="30"/>
      <c r="N20" s="30"/>
      <c r="O20" s="27"/>
      <c r="P20" s="27"/>
      <c r="Q20" s="27"/>
      <c r="R20" s="31"/>
      <c r="S20" s="32"/>
      <c r="T20" s="32"/>
      <c r="U20" s="33"/>
      <c r="V20" s="27"/>
    </row>
    <row r="21" spans="2:22" x14ac:dyDescent="0.4">
      <c r="B21" s="35" t="s">
        <v>128</v>
      </c>
    </row>
    <row r="22" spans="2:22" x14ac:dyDescent="0.4">
      <c r="B22" s="35" t="s">
        <v>133</v>
      </c>
    </row>
    <row r="23" spans="2:22" x14ac:dyDescent="0.4">
      <c r="B23" s="42" t="s">
        <v>3801</v>
      </c>
    </row>
  </sheetData>
  <hyperlinks>
    <hyperlink ref="B5" location="Übersicht!A1" display="zurück zur Übersicht" xr:uid="{49341542-8A10-439E-A3F1-4659B273C30F}"/>
  </hyperlinks>
  <pageMargins left="0.7" right="0.7" top="0.78740157499999996" bottom="0.78740157499999996" header="0.3" footer="0.3"/>
  <pageSetup paperSize="9" orientation="portrait" verticalDpi="0" r:id="rId1"/>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8B0F0-436F-4B48-8052-0CE511761E02}">
  <dimension ref="A1:V32"/>
  <sheetViews>
    <sheetView showGridLines="0" zoomScaleNormal="100" workbookViewId="0">
      <selection activeCell="A4" sqref="A4"/>
    </sheetView>
  </sheetViews>
  <sheetFormatPr baseColWidth="10" defaultRowHeight="14.6" x14ac:dyDescent="0.4"/>
  <cols>
    <col min="2" max="2" width="16.460937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84375" customWidth="1"/>
    <col min="14" max="14" width="14.69140625" customWidth="1"/>
    <col min="15" max="15" width="15.07421875"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6"/>
      <c r="E7" s="36"/>
      <c r="F7" s="40" t="s">
        <v>132</v>
      </c>
      <c r="G7" s="54" t="s">
        <v>127</v>
      </c>
      <c r="H7" s="35"/>
      <c r="I7" s="35"/>
      <c r="J7" s="35"/>
      <c r="K7" s="35"/>
      <c r="L7" s="35"/>
    </row>
    <row r="8" spans="1:22" x14ac:dyDescent="0.4">
      <c r="D8" s="36"/>
      <c r="E8" s="36"/>
      <c r="F8" s="41" t="s">
        <v>129</v>
      </c>
      <c r="G8" s="43">
        <f>SUM(S:S)*0.85</f>
        <v>3439.95</v>
      </c>
      <c r="H8" s="35"/>
      <c r="I8" s="35"/>
      <c r="J8" s="35"/>
      <c r="K8" s="35"/>
      <c r="L8" s="35"/>
    </row>
    <row r="9" spans="1:22" x14ac:dyDescent="0.4">
      <c r="D9" s="36"/>
      <c r="E9" s="36"/>
      <c r="F9" s="35" t="s">
        <v>131</v>
      </c>
      <c r="G9" s="44">
        <f>SUM(Tabelle361016[VK Campuslizenz | Institutional Price])</f>
        <v>4047</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3694</v>
      </c>
      <c r="C13" s="27" t="s">
        <v>3695</v>
      </c>
      <c r="D13" s="27" t="s">
        <v>3696</v>
      </c>
      <c r="E13" s="27" t="s">
        <v>3697</v>
      </c>
      <c r="F13" s="27" t="s">
        <v>3698</v>
      </c>
      <c r="G13" s="27" t="s">
        <v>3018</v>
      </c>
      <c r="H13" s="27" t="s">
        <v>3699</v>
      </c>
      <c r="I13" s="27" t="s">
        <v>3018</v>
      </c>
      <c r="J13" s="27">
        <v>1</v>
      </c>
      <c r="K13" s="27" t="s">
        <v>52</v>
      </c>
      <c r="L13" s="27">
        <v>2023</v>
      </c>
      <c r="M13" s="30"/>
      <c r="N13" s="16">
        <v>45243</v>
      </c>
      <c r="O13" s="13" t="s">
        <v>3693</v>
      </c>
      <c r="P13" s="13" t="s">
        <v>3018</v>
      </c>
      <c r="Q13" s="27" t="s">
        <v>190</v>
      </c>
      <c r="R13" s="31">
        <v>17.899999999999999</v>
      </c>
      <c r="S13" s="31">
        <v>249</v>
      </c>
      <c r="T13" s="27" t="s">
        <v>3018</v>
      </c>
      <c r="U13" s="27" t="s">
        <v>3018</v>
      </c>
      <c r="V13" s="27" t="s">
        <v>3700</v>
      </c>
    </row>
    <row r="14" spans="1:22" x14ac:dyDescent="0.4">
      <c r="B14" s="27" t="s">
        <v>3701</v>
      </c>
      <c r="C14" s="27" t="s">
        <v>3702</v>
      </c>
      <c r="D14" s="27" t="s">
        <v>3703</v>
      </c>
      <c r="E14" s="27" t="s">
        <v>3704</v>
      </c>
      <c r="F14" s="27" t="s">
        <v>3705</v>
      </c>
      <c r="G14" s="27" t="s">
        <v>3706</v>
      </c>
      <c r="H14" s="27" t="s">
        <v>2717</v>
      </c>
      <c r="I14" s="27" t="s">
        <v>3018</v>
      </c>
      <c r="J14" s="27">
        <v>1</v>
      </c>
      <c r="K14" s="27" t="s">
        <v>52</v>
      </c>
      <c r="L14" s="27">
        <v>2022</v>
      </c>
      <c r="M14" s="30">
        <v>44893</v>
      </c>
      <c r="N14" s="16"/>
      <c r="O14" s="13" t="s">
        <v>3018</v>
      </c>
      <c r="P14" s="13" t="s">
        <v>3018</v>
      </c>
      <c r="Q14" s="27" t="s">
        <v>190</v>
      </c>
      <c r="R14" s="31">
        <v>29.9</v>
      </c>
      <c r="S14" s="31">
        <v>349</v>
      </c>
      <c r="T14" s="27" t="s">
        <v>3018</v>
      </c>
      <c r="U14" s="27" t="s">
        <v>3018</v>
      </c>
      <c r="V14" s="27" t="s">
        <v>3707</v>
      </c>
    </row>
    <row r="15" spans="1:22" x14ac:dyDescent="0.4">
      <c r="B15" s="27" t="s">
        <v>3708</v>
      </c>
      <c r="C15" s="27" t="s">
        <v>3709</v>
      </c>
      <c r="D15" s="27" t="s">
        <v>3710</v>
      </c>
      <c r="E15" s="27" t="s">
        <v>3711</v>
      </c>
      <c r="F15" s="27" t="s">
        <v>3712</v>
      </c>
      <c r="G15" s="27" t="s">
        <v>3713</v>
      </c>
      <c r="H15" s="27" t="s">
        <v>3714</v>
      </c>
      <c r="I15" s="27" t="s">
        <v>3018</v>
      </c>
      <c r="J15" s="27">
        <v>1</v>
      </c>
      <c r="K15" s="27" t="s">
        <v>52</v>
      </c>
      <c r="L15" s="27">
        <v>2023</v>
      </c>
      <c r="M15" s="30"/>
      <c r="N15" s="16">
        <v>45166</v>
      </c>
      <c r="O15" s="13" t="s">
        <v>3018</v>
      </c>
      <c r="P15" s="13" t="s">
        <v>3018</v>
      </c>
      <c r="Q15" s="27" t="s">
        <v>190</v>
      </c>
      <c r="R15" s="31">
        <v>59</v>
      </c>
      <c r="S15" s="31">
        <v>139</v>
      </c>
      <c r="T15" s="27" t="s">
        <v>3018</v>
      </c>
      <c r="U15" s="27" t="s">
        <v>3018</v>
      </c>
      <c r="V15" s="27" t="s">
        <v>3715</v>
      </c>
    </row>
    <row r="16" spans="1:22" x14ac:dyDescent="0.4">
      <c r="B16" s="27" t="s">
        <v>3716</v>
      </c>
      <c r="C16" s="27" t="s">
        <v>3717</v>
      </c>
      <c r="D16" s="27" t="s">
        <v>3718</v>
      </c>
      <c r="E16" s="27" t="s">
        <v>3719</v>
      </c>
      <c r="F16" s="27" t="s">
        <v>3720</v>
      </c>
      <c r="G16" s="27" t="s">
        <v>3721</v>
      </c>
      <c r="H16" s="27" t="s">
        <v>3722</v>
      </c>
      <c r="I16" s="27" t="s">
        <v>3018</v>
      </c>
      <c r="J16" s="27">
        <v>1</v>
      </c>
      <c r="K16" s="27" t="s">
        <v>52</v>
      </c>
      <c r="L16" s="27">
        <v>2023</v>
      </c>
      <c r="M16" s="30">
        <v>44942</v>
      </c>
      <c r="N16" s="16"/>
      <c r="O16" s="13" t="s">
        <v>3018</v>
      </c>
      <c r="P16" s="13" t="s">
        <v>3018</v>
      </c>
      <c r="Q16" s="27" t="s">
        <v>190</v>
      </c>
      <c r="R16" s="31">
        <v>27.9</v>
      </c>
      <c r="S16" s="31">
        <v>349</v>
      </c>
      <c r="T16" s="27" t="s">
        <v>3018</v>
      </c>
      <c r="U16" s="27" t="s">
        <v>3018</v>
      </c>
      <c r="V16" s="27" t="s">
        <v>3723</v>
      </c>
    </row>
    <row r="17" spans="2:22" x14ac:dyDescent="0.4">
      <c r="B17" s="27" t="s">
        <v>3724</v>
      </c>
      <c r="C17" s="27" t="s">
        <v>3725</v>
      </c>
      <c r="D17" s="27" t="s">
        <v>3726</v>
      </c>
      <c r="E17" s="27" t="s">
        <v>3727</v>
      </c>
      <c r="F17" s="27" t="s">
        <v>3728</v>
      </c>
      <c r="G17" s="27" t="s">
        <v>3018</v>
      </c>
      <c r="H17" s="27" t="s">
        <v>3729</v>
      </c>
      <c r="I17" s="27" t="s">
        <v>3018</v>
      </c>
      <c r="J17" s="27">
        <v>1</v>
      </c>
      <c r="K17" s="27" t="s">
        <v>52</v>
      </c>
      <c r="L17" s="27">
        <v>2023</v>
      </c>
      <c r="M17" s="30">
        <v>45110</v>
      </c>
      <c r="N17" s="16"/>
      <c r="O17" s="13" t="s">
        <v>3693</v>
      </c>
      <c r="P17" s="13" t="s">
        <v>3018</v>
      </c>
      <c r="Q17" s="27" t="s">
        <v>190</v>
      </c>
      <c r="R17" s="31">
        <v>17.899999999999999</v>
      </c>
      <c r="S17" s="31">
        <v>249</v>
      </c>
      <c r="T17" s="27" t="s">
        <v>3018</v>
      </c>
      <c r="U17" s="27" t="s">
        <v>3018</v>
      </c>
      <c r="V17" s="27" t="s">
        <v>3730</v>
      </c>
    </row>
    <row r="18" spans="2:22" x14ac:dyDescent="0.4">
      <c r="B18" s="27" t="s">
        <v>3731</v>
      </c>
      <c r="C18" s="27" t="s">
        <v>3732</v>
      </c>
      <c r="D18" s="27" t="s">
        <v>3733</v>
      </c>
      <c r="E18" s="27" t="s">
        <v>3734</v>
      </c>
      <c r="F18" s="27" t="s">
        <v>3735</v>
      </c>
      <c r="G18" s="27" t="s">
        <v>3736</v>
      </c>
      <c r="H18" s="27" t="s">
        <v>3737</v>
      </c>
      <c r="I18" s="27" t="s">
        <v>3018</v>
      </c>
      <c r="J18" s="27">
        <v>1</v>
      </c>
      <c r="K18" s="27" t="s">
        <v>52</v>
      </c>
      <c r="L18" s="27">
        <v>2023</v>
      </c>
      <c r="M18" s="30"/>
      <c r="N18" s="16">
        <v>45152</v>
      </c>
      <c r="O18" s="13" t="s">
        <v>3018</v>
      </c>
      <c r="P18" s="13" t="s">
        <v>3018</v>
      </c>
      <c r="Q18" s="27" t="s">
        <v>1910</v>
      </c>
      <c r="R18" s="31">
        <v>44.8</v>
      </c>
      <c r="S18" s="31">
        <v>249</v>
      </c>
      <c r="T18" s="27" t="s">
        <v>3018</v>
      </c>
      <c r="U18" s="27" t="s">
        <v>3018</v>
      </c>
      <c r="V18" s="27" t="s">
        <v>3738</v>
      </c>
    </row>
    <row r="19" spans="2:22" x14ac:dyDescent="0.4">
      <c r="B19" s="27" t="s">
        <v>3739</v>
      </c>
      <c r="C19" s="27" t="s">
        <v>3740</v>
      </c>
      <c r="D19" s="27" t="s">
        <v>3741</v>
      </c>
      <c r="E19" s="27" t="s">
        <v>3742</v>
      </c>
      <c r="F19" s="27" t="s">
        <v>2668</v>
      </c>
      <c r="G19" s="27" t="s">
        <v>2669</v>
      </c>
      <c r="H19" s="27" t="s">
        <v>2642</v>
      </c>
      <c r="I19" s="27" t="s">
        <v>3018</v>
      </c>
      <c r="J19" s="27">
        <v>7</v>
      </c>
      <c r="K19" s="27" t="s">
        <v>3743</v>
      </c>
      <c r="L19" s="27">
        <v>2022</v>
      </c>
      <c r="M19" s="30">
        <v>44830</v>
      </c>
      <c r="N19" s="16"/>
      <c r="O19" s="13" t="s">
        <v>3018</v>
      </c>
      <c r="P19" s="13" t="s">
        <v>3018</v>
      </c>
      <c r="Q19" s="27" t="s">
        <v>190</v>
      </c>
      <c r="R19" s="31">
        <v>39.99</v>
      </c>
      <c r="S19" s="31">
        <v>399</v>
      </c>
      <c r="T19" s="27" t="s">
        <v>3018</v>
      </c>
      <c r="U19" s="27" t="s">
        <v>3018</v>
      </c>
      <c r="V19" s="27" t="s">
        <v>3744</v>
      </c>
    </row>
    <row r="20" spans="2:22" x14ac:dyDescent="0.4">
      <c r="B20" s="27" t="s">
        <v>3745</v>
      </c>
      <c r="C20" s="27" t="s">
        <v>3746</v>
      </c>
      <c r="D20" s="27" t="s">
        <v>3747</v>
      </c>
      <c r="E20" s="27" t="s">
        <v>3748</v>
      </c>
      <c r="F20" s="27" t="s">
        <v>3749</v>
      </c>
      <c r="G20" s="27" t="s">
        <v>3750</v>
      </c>
      <c r="H20" s="27" t="s">
        <v>3751</v>
      </c>
      <c r="I20" s="27" t="s">
        <v>3018</v>
      </c>
      <c r="J20" s="27">
        <v>1</v>
      </c>
      <c r="K20" s="27" t="s">
        <v>52</v>
      </c>
      <c r="L20" s="27">
        <v>2023</v>
      </c>
      <c r="M20" s="30"/>
      <c r="N20" s="16">
        <v>45271</v>
      </c>
      <c r="O20" s="13" t="s">
        <v>3693</v>
      </c>
      <c r="P20" s="13" t="s">
        <v>3018</v>
      </c>
      <c r="Q20" s="27" t="s">
        <v>190</v>
      </c>
      <c r="R20" s="31">
        <v>17.899999999999999</v>
      </c>
      <c r="S20" s="31">
        <v>249</v>
      </c>
      <c r="T20" s="27" t="s">
        <v>3018</v>
      </c>
      <c r="U20" s="27" t="s">
        <v>3018</v>
      </c>
      <c r="V20" s="27" t="s">
        <v>3752</v>
      </c>
    </row>
    <row r="21" spans="2:22" x14ac:dyDescent="0.4">
      <c r="B21" s="27" t="s">
        <v>3753</v>
      </c>
      <c r="C21" s="27" t="s">
        <v>3754</v>
      </c>
      <c r="D21" s="27" t="s">
        <v>3755</v>
      </c>
      <c r="E21" s="27" t="s">
        <v>3756</v>
      </c>
      <c r="F21" s="27" t="s">
        <v>3757</v>
      </c>
      <c r="G21" s="27" t="s">
        <v>3018</v>
      </c>
      <c r="H21" s="27" t="s">
        <v>3758</v>
      </c>
      <c r="I21" s="27" t="s">
        <v>3018</v>
      </c>
      <c r="J21" s="27">
        <v>1</v>
      </c>
      <c r="K21" s="27" t="s">
        <v>52</v>
      </c>
      <c r="L21" s="27">
        <v>2023</v>
      </c>
      <c r="M21" s="30"/>
      <c r="N21" s="16">
        <v>45243</v>
      </c>
      <c r="O21" s="13" t="s">
        <v>3018</v>
      </c>
      <c r="P21" s="13" t="s">
        <v>3018</v>
      </c>
      <c r="Q21" s="27" t="s">
        <v>190</v>
      </c>
      <c r="R21" s="31">
        <v>34.9</v>
      </c>
      <c r="S21" s="31">
        <v>199</v>
      </c>
      <c r="T21" s="27" t="s">
        <v>3018</v>
      </c>
      <c r="U21" s="27" t="s">
        <v>3018</v>
      </c>
      <c r="V21" s="27" t="s">
        <v>3759</v>
      </c>
    </row>
    <row r="22" spans="2:22" x14ac:dyDescent="0.4">
      <c r="B22" s="27" t="s">
        <v>3760</v>
      </c>
      <c r="C22" s="27" t="s">
        <v>3761</v>
      </c>
      <c r="D22" s="27" t="s">
        <v>3762</v>
      </c>
      <c r="E22" s="27" t="s">
        <v>3763</v>
      </c>
      <c r="F22" s="27" t="s">
        <v>2675</v>
      </c>
      <c r="G22" s="27" t="s">
        <v>3764</v>
      </c>
      <c r="H22" s="27" t="s">
        <v>2677</v>
      </c>
      <c r="I22" s="27" t="s">
        <v>3018</v>
      </c>
      <c r="J22" s="27">
        <v>6</v>
      </c>
      <c r="K22" s="27" t="s">
        <v>2752</v>
      </c>
      <c r="L22" s="27">
        <v>2023</v>
      </c>
      <c r="M22" s="30">
        <v>44970</v>
      </c>
      <c r="N22" s="16"/>
      <c r="O22" s="13" t="s">
        <v>3018</v>
      </c>
      <c r="P22" s="13" t="s">
        <v>3018</v>
      </c>
      <c r="Q22" s="27" t="s">
        <v>190</v>
      </c>
      <c r="R22" s="31">
        <v>34.9</v>
      </c>
      <c r="S22" s="31">
        <v>420</v>
      </c>
      <c r="T22" s="27" t="s">
        <v>3018</v>
      </c>
      <c r="U22" s="27" t="s">
        <v>3018</v>
      </c>
      <c r="V22" s="27" t="s">
        <v>3765</v>
      </c>
    </row>
    <row r="23" spans="2:22" x14ac:dyDescent="0.4">
      <c r="B23" s="27" t="s">
        <v>3766</v>
      </c>
      <c r="C23" s="27" t="s">
        <v>3767</v>
      </c>
      <c r="D23" s="27" t="s">
        <v>3768</v>
      </c>
      <c r="E23" s="27" t="s">
        <v>3769</v>
      </c>
      <c r="F23" s="27" t="s">
        <v>3770</v>
      </c>
      <c r="G23" s="27" t="s">
        <v>3018</v>
      </c>
      <c r="H23" s="27" t="s">
        <v>3699</v>
      </c>
      <c r="I23" s="27" t="s">
        <v>3018</v>
      </c>
      <c r="J23" s="27">
        <v>1</v>
      </c>
      <c r="K23" s="27" t="s">
        <v>52</v>
      </c>
      <c r="L23" s="27">
        <v>2023</v>
      </c>
      <c r="M23" s="30">
        <v>44942</v>
      </c>
      <c r="N23" s="16"/>
      <c r="O23" s="13" t="s">
        <v>3018</v>
      </c>
      <c r="P23" s="13" t="s">
        <v>3018</v>
      </c>
      <c r="Q23" s="27" t="s">
        <v>190</v>
      </c>
      <c r="R23" s="31">
        <v>29.9</v>
      </c>
      <c r="S23" s="31">
        <v>299</v>
      </c>
      <c r="T23" s="27" t="s">
        <v>3018</v>
      </c>
      <c r="U23" s="27" t="s">
        <v>3018</v>
      </c>
      <c r="V23" s="27" t="s">
        <v>3771</v>
      </c>
    </row>
    <row r="24" spans="2:22" x14ac:dyDescent="0.4">
      <c r="B24" s="27" t="s">
        <v>3772</v>
      </c>
      <c r="C24" s="27" t="s">
        <v>3773</v>
      </c>
      <c r="D24" s="27" t="s">
        <v>3774</v>
      </c>
      <c r="E24" s="27" t="s">
        <v>3775</v>
      </c>
      <c r="F24" s="27" t="s">
        <v>3776</v>
      </c>
      <c r="G24" s="27" t="s">
        <v>3777</v>
      </c>
      <c r="H24" s="27" t="s">
        <v>1926</v>
      </c>
      <c r="I24" s="27" t="s">
        <v>3018</v>
      </c>
      <c r="J24" s="27">
        <v>1</v>
      </c>
      <c r="K24" s="27" t="s">
        <v>52</v>
      </c>
      <c r="L24" s="27">
        <v>2023</v>
      </c>
      <c r="M24" s="30">
        <v>45061</v>
      </c>
      <c r="N24" s="16"/>
      <c r="O24" s="13" t="s">
        <v>3018</v>
      </c>
      <c r="P24" s="13" t="s">
        <v>3018</v>
      </c>
      <c r="Q24" s="27" t="s">
        <v>190</v>
      </c>
      <c r="R24" s="31">
        <v>34.9</v>
      </c>
      <c r="S24" s="31">
        <v>349</v>
      </c>
      <c r="T24" s="27" t="s">
        <v>3018</v>
      </c>
      <c r="U24" s="27" t="s">
        <v>3018</v>
      </c>
      <c r="V24" s="27" t="s">
        <v>3778</v>
      </c>
    </row>
    <row r="25" spans="2:22" x14ac:dyDescent="0.4">
      <c r="B25" s="27" t="s">
        <v>3779</v>
      </c>
      <c r="C25" s="27" t="s">
        <v>3780</v>
      </c>
      <c r="D25" s="27" t="s">
        <v>3781</v>
      </c>
      <c r="E25" s="27" t="s">
        <v>3782</v>
      </c>
      <c r="F25" s="27" t="s">
        <v>3783</v>
      </c>
      <c r="G25" s="27" t="s">
        <v>3018</v>
      </c>
      <c r="H25" s="27" t="s">
        <v>3784</v>
      </c>
      <c r="I25" s="27" t="s">
        <v>3018</v>
      </c>
      <c r="J25" s="27">
        <v>1</v>
      </c>
      <c r="K25" s="27" t="s">
        <v>52</v>
      </c>
      <c r="L25" s="27">
        <v>2023</v>
      </c>
      <c r="M25" s="30"/>
      <c r="N25" s="16">
        <v>45152</v>
      </c>
      <c r="O25" s="13" t="s">
        <v>3018</v>
      </c>
      <c r="P25" s="13" t="s">
        <v>3018</v>
      </c>
      <c r="Q25" s="27" t="s">
        <v>190</v>
      </c>
      <c r="R25" s="31">
        <v>34.9</v>
      </c>
      <c r="S25" s="31">
        <v>249</v>
      </c>
      <c r="T25" s="27" t="s">
        <v>3018</v>
      </c>
      <c r="U25" s="27" t="s">
        <v>3018</v>
      </c>
      <c r="V25" s="27" t="s">
        <v>3785</v>
      </c>
    </row>
    <row r="26" spans="2:22" x14ac:dyDescent="0.4">
      <c r="B26" s="27" t="s">
        <v>3786</v>
      </c>
      <c r="C26" s="27" t="s">
        <v>3787</v>
      </c>
      <c r="D26" s="27" t="s">
        <v>3788</v>
      </c>
      <c r="E26" s="27" t="s">
        <v>3789</v>
      </c>
      <c r="F26" s="27" t="s">
        <v>3790</v>
      </c>
      <c r="G26" s="27" t="s">
        <v>3791</v>
      </c>
      <c r="H26" s="27" t="s">
        <v>3792</v>
      </c>
      <c r="I26" s="27" t="s">
        <v>3018</v>
      </c>
      <c r="J26" s="27">
        <v>1</v>
      </c>
      <c r="K26" s="27" t="s">
        <v>52</v>
      </c>
      <c r="L26" s="27">
        <v>2023</v>
      </c>
      <c r="M26" s="16">
        <v>45096</v>
      </c>
      <c r="N26" s="16"/>
      <c r="O26" s="13" t="s">
        <v>3018</v>
      </c>
      <c r="P26" s="13" t="s">
        <v>3018</v>
      </c>
      <c r="Q26" s="27" t="s">
        <v>190</v>
      </c>
      <c r="R26" s="31">
        <v>34.9</v>
      </c>
      <c r="S26" s="31">
        <v>0</v>
      </c>
      <c r="T26" s="27" t="s">
        <v>44</v>
      </c>
      <c r="U26" s="27" t="s">
        <v>55</v>
      </c>
      <c r="V26" s="27" t="s">
        <v>3793</v>
      </c>
    </row>
    <row r="27" spans="2:22" x14ac:dyDescent="0.4">
      <c r="B27" s="27" t="s">
        <v>3794</v>
      </c>
      <c r="C27" s="27" t="s">
        <v>3795</v>
      </c>
      <c r="D27" s="27" t="s">
        <v>3796</v>
      </c>
      <c r="E27" s="27" t="s">
        <v>3797</v>
      </c>
      <c r="F27" s="27" t="s">
        <v>3798</v>
      </c>
      <c r="G27" s="27" t="s">
        <v>3799</v>
      </c>
      <c r="H27" s="27" t="s">
        <v>3018</v>
      </c>
      <c r="I27" s="27" t="s">
        <v>2630</v>
      </c>
      <c r="J27" s="27">
        <v>1</v>
      </c>
      <c r="K27" s="27" t="s">
        <v>52</v>
      </c>
      <c r="L27" s="27">
        <v>2023</v>
      </c>
      <c r="M27" s="30"/>
      <c r="N27" s="16">
        <v>45166</v>
      </c>
      <c r="O27" s="13" t="s">
        <v>3018</v>
      </c>
      <c r="P27" s="13" t="s">
        <v>3018</v>
      </c>
      <c r="Q27" s="27" t="s">
        <v>190</v>
      </c>
      <c r="R27" s="31">
        <v>29.9</v>
      </c>
      <c r="S27" s="31">
        <v>299</v>
      </c>
      <c r="T27" s="27" t="s">
        <v>3018</v>
      </c>
      <c r="U27" s="27" t="s">
        <v>3018</v>
      </c>
      <c r="V27" s="27" t="s">
        <v>3800</v>
      </c>
    </row>
    <row r="30" spans="2:22" x14ac:dyDescent="0.4">
      <c r="B30" s="35" t="s">
        <v>128</v>
      </c>
    </row>
    <row r="31" spans="2:22" x14ac:dyDescent="0.4">
      <c r="B31" s="35" t="s">
        <v>133</v>
      </c>
    </row>
    <row r="32" spans="2:22" x14ac:dyDescent="0.4">
      <c r="B32" s="42" t="s">
        <v>3801</v>
      </c>
    </row>
  </sheetData>
  <hyperlinks>
    <hyperlink ref="B5" location="Übersicht!A1" display="zurück zur Übersicht" xr:uid="{283E02E8-FAE7-4A65-8831-EF33C572A055}"/>
  </hyperlinks>
  <pageMargins left="0.7" right="0.7" top="0.78740157499999996" bottom="0.78740157499999996" header="0.3" footer="0.3"/>
  <drawing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0C986-4F68-4344-975E-D47FF778374B}">
  <sheetPr>
    <tabColor theme="2" tint="-9.9978637043366805E-2"/>
  </sheetPr>
  <dimension ref="A1:V34"/>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4167.55</v>
      </c>
      <c r="H8" s="35"/>
      <c r="I8" s="35"/>
      <c r="J8" s="35"/>
      <c r="K8" s="35"/>
      <c r="L8" s="35"/>
    </row>
    <row r="9" spans="1:22" x14ac:dyDescent="0.4">
      <c r="D9" s="36"/>
      <c r="E9" s="36"/>
      <c r="F9" s="35" t="s">
        <v>131</v>
      </c>
      <c r="G9" s="44">
        <f>SUM(Tabelle358111215222630323334353638[VK Campuslizenz | Institutional Price])</f>
        <v>4903</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2625</v>
      </c>
      <c r="C13" s="27" t="s">
        <v>2626</v>
      </c>
      <c r="D13" s="28">
        <v>9783739881911</v>
      </c>
      <c r="E13" s="29" t="s">
        <v>2627</v>
      </c>
      <c r="F13" s="27" t="s">
        <v>2628</v>
      </c>
      <c r="G13" s="27" t="s">
        <v>2629</v>
      </c>
      <c r="H13" s="27" t="s">
        <v>2630</v>
      </c>
      <c r="I13" s="27"/>
      <c r="J13" s="27">
        <v>1</v>
      </c>
      <c r="K13" s="27" t="s">
        <v>52</v>
      </c>
      <c r="L13" s="27">
        <v>2023</v>
      </c>
      <c r="M13" s="30"/>
      <c r="N13" s="30">
        <v>45229</v>
      </c>
      <c r="O13" s="27"/>
      <c r="P13" s="27"/>
      <c r="Q13" s="27" t="s">
        <v>190</v>
      </c>
      <c r="R13" s="31">
        <v>29.9</v>
      </c>
      <c r="S13" s="32">
        <v>199</v>
      </c>
      <c r="T13" s="32"/>
      <c r="U13" s="33"/>
      <c r="V13" s="27" t="s">
        <v>2631</v>
      </c>
    </row>
    <row r="14" spans="1:22" x14ac:dyDescent="0.4">
      <c r="B14" s="27" t="s">
        <v>2632</v>
      </c>
      <c r="C14" s="27" t="s">
        <v>2633</v>
      </c>
      <c r="D14" s="28">
        <v>9783739881928</v>
      </c>
      <c r="E14" s="29" t="s">
        <v>2634</v>
      </c>
      <c r="F14" s="27" t="s">
        <v>2635</v>
      </c>
      <c r="G14" s="27" t="s">
        <v>2629</v>
      </c>
      <c r="H14" s="27" t="s">
        <v>2630</v>
      </c>
      <c r="I14" s="27"/>
      <c r="J14" s="27">
        <v>1</v>
      </c>
      <c r="K14" s="27" t="s">
        <v>52</v>
      </c>
      <c r="L14" s="27">
        <v>2022</v>
      </c>
      <c r="M14" s="30">
        <v>44851</v>
      </c>
      <c r="N14" s="30"/>
      <c r="O14" s="27"/>
      <c r="P14" s="27"/>
      <c r="Q14" s="27" t="s">
        <v>190</v>
      </c>
      <c r="R14" s="31">
        <v>29.9</v>
      </c>
      <c r="S14" s="32">
        <v>199</v>
      </c>
      <c r="T14" s="32"/>
      <c r="U14" s="33"/>
      <c r="V14" s="27" t="s">
        <v>2636</v>
      </c>
    </row>
    <row r="15" spans="1:22" x14ac:dyDescent="0.4">
      <c r="B15" s="27" t="s">
        <v>2637</v>
      </c>
      <c r="C15" s="27" t="s">
        <v>2638</v>
      </c>
      <c r="D15" s="28">
        <v>9783739881836</v>
      </c>
      <c r="E15" s="29" t="s">
        <v>2639</v>
      </c>
      <c r="F15" s="27" t="s">
        <v>2640</v>
      </c>
      <c r="G15" s="27" t="s">
        <v>2641</v>
      </c>
      <c r="H15" s="27" t="s">
        <v>2642</v>
      </c>
      <c r="I15" s="27"/>
      <c r="J15" s="27">
        <v>6</v>
      </c>
      <c r="K15" s="27" t="s">
        <v>2643</v>
      </c>
      <c r="L15" s="27">
        <v>2021</v>
      </c>
      <c r="M15" s="30">
        <v>44438</v>
      </c>
      <c r="N15" s="30"/>
      <c r="O15" s="27"/>
      <c r="P15" s="27"/>
      <c r="Q15" s="27" t="s">
        <v>190</v>
      </c>
      <c r="R15" s="31">
        <v>39.99</v>
      </c>
      <c r="S15" s="32">
        <v>399</v>
      </c>
      <c r="T15" s="32"/>
      <c r="U15" s="33"/>
      <c r="V15" s="27" t="s">
        <v>2644</v>
      </c>
    </row>
    <row r="16" spans="1:22" x14ac:dyDescent="0.4">
      <c r="B16" s="27" t="s">
        <v>1891</v>
      </c>
      <c r="C16" s="27" t="s">
        <v>1892</v>
      </c>
      <c r="D16" s="28">
        <v>9783739881805</v>
      </c>
      <c r="E16" s="29" t="s">
        <v>1893</v>
      </c>
      <c r="F16" s="27" t="s">
        <v>1894</v>
      </c>
      <c r="G16" s="27"/>
      <c r="H16" s="27" t="s">
        <v>1895</v>
      </c>
      <c r="I16" s="27"/>
      <c r="J16" s="27">
        <v>1</v>
      </c>
      <c r="K16" s="27" t="s">
        <v>52</v>
      </c>
      <c r="L16" s="27">
        <v>2022</v>
      </c>
      <c r="M16" s="30">
        <v>44620</v>
      </c>
      <c r="N16" s="30"/>
      <c r="O16" s="27"/>
      <c r="P16" s="27"/>
      <c r="Q16" s="27" t="s">
        <v>190</v>
      </c>
      <c r="R16" s="31">
        <v>24.99</v>
      </c>
      <c r="S16" s="32">
        <v>149</v>
      </c>
      <c r="T16" s="32"/>
      <c r="U16" s="33"/>
      <c r="V16" s="27" t="s">
        <v>1896</v>
      </c>
    </row>
    <row r="17" spans="2:22" x14ac:dyDescent="0.4">
      <c r="B17" s="27" t="s">
        <v>2645</v>
      </c>
      <c r="C17" s="27" t="s">
        <v>2646</v>
      </c>
      <c r="D17" s="28">
        <v>9783816985358</v>
      </c>
      <c r="E17" s="29" t="s">
        <v>2647</v>
      </c>
      <c r="F17" s="27" t="s">
        <v>2648</v>
      </c>
      <c r="G17" s="27" t="s">
        <v>2649</v>
      </c>
      <c r="H17" s="27" t="s">
        <v>2650</v>
      </c>
      <c r="I17" s="27"/>
      <c r="J17" s="27">
        <v>3</v>
      </c>
      <c r="K17" s="27" t="s">
        <v>2028</v>
      </c>
      <c r="L17" s="27">
        <v>2022</v>
      </c>
      <c r="M17" s="30">
        <v>44592</v>
      </c>
      <c r="N17" s="30"/>
      <c r="O17" s="27"/>
      <c r="P17" s="27"/>
      <c r="Q17" s="27" t="s">
        <v>1910</v>
      </c>
      <c r="R17" s="31">
        <v>59.8</v>
      </c>
      <c r="S17" s="32">
        <v>299</v>
      </c>
      <c r="T17" s="32"/>
      <c r="U17" s="33"/>
      <c r="V17" s="27" t="s">
        <v>2651</v>
      </c>
    </row>
    <row r="18" spans="2:22" x14ac:dyDescent="0.4">
      <c r="B18" s="27" t="s">
        <v>2652</v>
      </c>
      <c r="C18" s="27" t="s">
        <v>2653</v>
      </c>
      <c r="D18" s="28">
        <v>9783739881812</v>
      </c>
      <c r="E18" s="29" t="s">
        <v>2654</v>
      </c>
      <c r="F18" s="27" t="s">
        <v>2655</v>
      </c>
      <c r="G18" s="27"/>
      <c r="H18" s="27" t="s">
        <v>2656</v>
      </c>
      <c r="I18" s="27"/>
      <c r="J18" s="27">
        <v>2</v>
      </c>
      <c r="K18" s="27" t="s">
        <v>1918</v>
      </c>
      <c r="L18" s="27">
        <v>2021</v>
      </c>
      <c r="M18" s="30">
        <v>44508</v>
      </c>
      <c r="N18" s="30"/>
      <c r="O18" s="27"/>
      <c r="P18" s="27"/>
      <c r="Q18" s="27" t="s">
        <v>190</v>
      </c>
      <c r="R18" s="31">
        <v>34.99</v>
      </c>
      <c r="S18" s="32">
        <v>349</v>
      </c>
      <c r="T18" s="32"/>
      <c r="U18" s="33"/>
      <c r="V18" s="27" t="s">
        <v>2657</v>
      </c>
    </row>
    <row r="19" spans="2:22" x14ac:dyDescent="0.4">
      <c r="B19" s="27" t="s">
        <v>2658</v>
      </c>
      <c r="C19" s="27" t="s">
        <v>2659</v>
      </c>
      <c r="D19" s="28">
        <v>9783739881850</v>
      </c>
      <c r="E19" s="29" t="s">
        <v>2660</v>
      </c>
      <c r="F19" s="27" t="s">
        <v>2661</v>
      </c>
      <c r="G19" s="27" t="s">
        <v>2662</v>
      </c>
      <c r="H19" s="27" t="s">
        <v>2663</v>
      </c>
      <c r="I19" s="27"/>
      <c r="J19" s="27">
        <v>1</v>
      </c>
      <c r="K19" s="27" t="s">
        <v>52</v>
      </c>
      <c r="L19" s="27">
        <v>2022</v>
      </c>
      <c r="M19" s="30">
        <v>44753</v>
      </c>
      <c r="N19" s="30"/>
      <c r="O19" s="27"/>
      <c r="P19" s="27"/>
      <c r="Q19" s="27" t="s">
        <v>190</v>
      </c>
      <c r="R19" s="31">
        <v>24.9</v>
      </c>
      <c r="S19" s="32">
        <v>249</v>
      </c>
      <c r="T19" s="32"/>
      <c r="U19" s="33"/>
      <c r="V19" s="27" t="s">
        <v>2664</v>
      </c>
    </row>
    <row r="20" spans="2:22" x14ac:dyDescent="0.4">
      <c r="B20" s="27" t="s">
        <v>2665</v>
      </c>
      <c r="C20" s="27" t="s">
        <v>2666</v>
      </c>
      <c r="D20" s="28">
        <v>9783739881829</v>
      </c>
      <c r="E20" s="29" t="s">
        <v>2667</v>
      </c>
      <c r="F20" s="27" t="s">
        <v>2668</v>
      </c>
      <c r="G20" s="27" t="s">
        <v>2669</v>
      </c>
      <c r="H20" s="27" t="s">
        <v>2642</v>
      </c>
      <c r="I20" s="27"/>
      <c r="J20" s="27">
        <v>6</v>
      </c>
      <c r="K20" s="27" t="s">
        <v>2670</v>
      </c>
      <c r="L20" s="27">
        <v>2021</v>
      </c>
      <c r="M20" s="30">
        <v>44438</v>
      </c>
      <c r="N20" s="30"/>
      <c r="O20" s="27"/>
      <c r="P20" s="27"/>
      <c r="Q20" s="27" t="s">
        <v>190</v>
      </c>
      <c r="R20" s="31">
        <v>34.99</v>
      </c>
      <c r="S20" s="32">
        <v>349</v>
      </c>
      <c r="T20" s="32"/>
      <c r="U20" s="33"/>
      <c r="V20" s="27" t="s">
        <v>2671</v>
      </c>
    </row>
    <row r="21" spans="2:22" x14ac:dyDescent="0.4">
      <c r="B21" s="27" t="s">
        <v>1897</v>
      </c>
      <c r="C21" s="27" t="s">
        <v>1898</v>
      </c>
      <c r="D21" s="28">
        <v>9783739881164</v>
      </c>
      <c r="E21" s="29" t="s">
        <v>1899</v>
      </c>
      <c r="F21" s="27" t="s">
        <v>1900</v>
      </c>
      <c r="G21" s="27" t="s">
        <v>1901</v>
      </c>
      <c r="H21" s="27" t="s">
        <v>1902</v>
      </c>
      <c r="I21" s="27"/>
      <c r="J21" s="27">
        <v>1</v>
      </c>
      <c r="K21" s="27" t="s">
        <v>52</v>
      </c>
      <c r="L21" s="27">
        <v>2022</v>
      </c>
      <c r="M21" s="30">
        <v>44711</v>
      </c>
      <c r="N21" s="30"/>
      <c r="O21" s="27"/>
      <c r="P21" s="27"/>
      <c r="Q21" s="27" t="s">
        <v>190</v>
      </c>
      <c r="R21" s="31">
        <v>24.9</v>
      </c>
      <c r="S21" s="32">
        <v>199</v>
      </c>
      <c r="T21" s="32"/>
      <c r="U21" s="33"/>
      <c r="V21" s="27" t="s">
        <v>1903</v>
      </c>
    </row>
    <row r="22" spans="2:22" x14ac:dyDescent="0.4">
      <c r="B22" s="27" t="s">
        <v>2672</v>
      </c>
      <c r="C22" s="27" t="s">
        <v>2673</v>
      </c>
      <c r="D22" s="28">
        <v>9783739882024</v>
      </c>
      <c r="E22" s="29" t="s">
        <v>2674</v>
      </c>
      <c r="F22" s="27" t="s">
        <v>2675</v>
      </c>
      <c r="G22" s="27" t="s">
        <v>2676</v>
      </c>
      <c r="H22" s="27" t="s">
        <v>2677</v>
      </c>
      <c r="I22" s="27"/>
      <c r="J22" s="27">
        <v>5</v>
      </c>
      <c r="K22" s="27" t="s">
        <v>2192</v>
      </c>
      <c r="L22" s="27">
        <v>2022</v>
      </c>
      <c r="M22" s="30">
        <v>44627</v>
      </c>
      <c r="N22" s="30"/>
      <c r="O22" s="27"/>
      <c r="P22" s="27"/>
      <c r="Q22" s="27" t="s">
        <v>190</v>
      </c>
      <c r="R22" s="31">
        <v>34.99</v>
      </c>
      <c r="S22" s="32">
        <v>420</v>
      </c>
      <c r="T22" s="32"/>
      <c r="U22" s="33"/>
      <c r="V22" s="27" t="s">
        <v>2678</v>
      </c>
    </row>
    <row r="23" spans="2:22" x14ac:dyDescent="0.4">
      <c r="B23" s="27" t="s">
        <v>2679</v>
      </c>
      <c r="C23" s="27" t="s">
        <v>2680</v>
      </c>
      <c r="D23" s="28">
        <v>9783739882000</v>
      </c>
      <c r="E23" s="29" t="s">
        <v>2681</v>
      </c>
      <c r="F23" s="27" t="s">
        <v>2682</v>
      </c>
      <c r="G23" s="27" t="s">
        <v>2683</v>
      </c>
      <c r="H23" s="27" t="s">
        <v>2684</v>
      </c>
      <c r="I23" s="27"/>
      <c r="J23" s="27">
        <v>1</v>
      </c>
      <c r="K23" s="27" t="s">
        <v>52</v>
      </c>
      <c r="L23" s="27">
        <v>2022</v>
      </c>
      <c r="M23" s="30">
        <v>44620</v>
      </c>
      <c r="N23" s="30"/>
      <c r="O23" s="27"/>
      <c r="P23" s="27"/>
      <c r="Q23" s="27" t="s">
        <v>190</v>
      </c>
      <c r="R23" s="31">
        <v>24.99</v>
      </c>
      <c r="S23" s="32">
        <v>299</v>
      </c>
      <c r="T23" s="32"/>
      <c r="U23" s="33"/>
      <c r="V23" s="27" t="s">
        <v>2685</v>
      </c>
    </row>
    <row r="24" spans="2:22" x14ac:dyDescent="0.4">
      <c r="B24" s="27" t="s">
        <v>2686</v>
      </c>
      <c r="C24" s="27" t="s">
        <v>2687</v>
      </c>
      <c r="D24" s="28">
        <v>9783739881973</v>
      </c>
      <c r="E24" s="29" t="s">
        <v>2688</v>
      </c>
      <c r="F24" s="27" t="s">
        <v>2689</v>
      </c>
      <c r="G24" s="27"/>
      <c r="H24" s="27" t="s">
        <v>2690</v>
      </c>
      <c r="I24" s="27"/>
      <c r="J24" s="27">
        <v>3</v>
      </c>
      <c r="K24" s="27" t="s">
        <v>1365</v>
      </c>
      <c r="L24" s="27">
        <v>2022</v>
      </c>
      <c r="M24" s="30">
        <v>44606</v>
      </c>
      <c r="N24" s="30"/>
      <c r="O24" s="27"/>
      <c r="P24" s="27"/>
      <c r="Q24" s="27" t="s">
        <v>190</v>
      </c>
      <c r="R24" s="31">
        <v>19.989999999999998</v>
      </c>
      <c r="S24" s="32">
        <v>199</v>
      </c>
      <c r="T24" s="32"/>
      <c r="U24" s="33"/>
      <c r="V24" s="27" t="s">
        <v>2691</v>
      </c>
    </row>
    <row r="25" spans="2:22" x14ac:dyDescent="0.4">
      <c r="B25" s="27" t="s">
        <v>2692</v>
      </c>
      <c r="C25" s="27" t="s">
        <v>2693</v>
      </c>
      <c r="D25" s="28">
        <v>9783739880945</v>
      </c>
      <c r="E25" s="29" t="s">
        <v>2694</v>
      </c>
      <c r="F25" s="27" t="s">
        <v>2695</v>
      </c>
      <c r="G25" s="27" t="s">
        <v>2696</v>
      </c>
      <c r="H25" s="27" t="s">
        <v>1992</v>
      </c>
      <c r="I25" s="27"/>
      <c r="J25" s="27">
        <v>1</v>
      </c>
      <c r="K25" s="27" t="s">
        <v>52</v>
      </c>
      <c r="L25" s="27">
        <v>2022</v>
      </c>
      <c r="M25" s="30">
        <v>44781</v>
      </c>
      <c r="N25" s="30"/>
      <c r="O25" s="27"/>
      <c r="P25" s="27"/>
      <c r="Q25" s="27" t="s">
        <v>190</v>
      </c>
      <c r="R25" s="31">
        <v>29.99</v>
      </c>
      <c r="S25" s="32">
        <v>199</v>
      </c>
      <c r="T25" s="32"/>
      <c r="U25" s="33"/>
      <c r="V25" s="27" t="s">
        <v>2697</v>
      </c>
    </row>
    <row r="26" spans="2:22" x14ac:dyDescent="0.4">
      <c r="B26" s="27" t="s">
        <v>1921</v>
      </c>
      <c r="C26" s="27" t="s">
        <v>1922</v>
      </c>
      <c r="D26" s="28">
        <v>9783739881775</v>
      </c>
      <c r="E26" s="29" t="s">
        <v>1923</v>
      </c>
      <c r="F26" s="27" t="s">
        <v>1924</v>
      </c>
      <c r="G26" s="27" t="s">
        <v>1925</v>
      </c>
      <c r="H26" s="27" t="s">
        <v>1926</v>
      </c>
      <c r="I26" s="27"/>
      <c r="J26" s="27">
        <v>1</v>
      </c>
      <c r="K26" s="27" t="s">
        <v>52</v>
      </c>
      <c r="L26" s="27">
        <v>2021</v>
      </c>
      <c r="M26" s="30">
        <v>44466</v>
      </c>
      <c r="N26" s="30"/>
      <c r="O26" s="27"/>
      <c r="P26" s="27"/>
      <c r="Q26" s="27" t="s">
        <v>190</v>
      </c>
      <c r="R26" s="31">
        <v>24.99</v>
      </c>
      <c r="S26" s="32">
        <v>249</v>
      </c>
      <c r="T26" s="32"/>
      <c r="U26" s="33"/>
      <c r="V26" s="27" t="s">
        <v>1927</v>
      </c>
    </row>
    <row r="27" spans="2:22" x14ac:dyDescent="0.4">
      <c r="B27" s="27" t="s">
        <v>2698</v>
      </c>
      <c r="C27" s="27" t="s">
        <v>2699</v>
      </c>
      <c r="D27" s="28">
        <v>9783739881201</v>
      </c>
      <c r="E27" s="29" t="s">
        <v>2700</v>
      </c>
      <c r="F27" s="27" t="s">
        <v>2701</v>
      </c>
      <c r="G27" s="27" t="s">
        <v>2702</v>
      </c>
      <c r="H27" s="27" t="s">
        <v>2703</v>
      </c>
      <c r="I27" s="27"/>
      <c r="J27" s="27">
        <v>1</v>
      </c>
      <c r="K27" s="27" t="s">
        <v>52</v>
      </c>
      <c r="L27" s="27">
        <v>2022</v>
      </c>
      <c r="M27" s="30">
        <v>44627</v>
      </c>
      <c r="N27" s="30"/>
      <c r="O27" s="27"/>
      <c r="P27" s="27"/>
      <c r="Q27" s="27" t="s">
        <v>190</v>
      </c>
      <c r="R27" s="31">
        <v>24.9</v>
      </c>
      <c r="S27" s="32">
        <v>249</v>
      </c>
      <c r="T27" s="32"/>
      <c r="U27" s="33"/>
      <c r="V27" s="27" t="s">
        <v>2704</v>
      </c>
    </row>
    <row r="28" spans="2:22" x14ac:dyDescent="0.4">
      <c r="B28" s="27" t="s">
        <v>2705</v>
      </c>
      <c r="C28" s="27" t="s">
        <v>2706</v>
      </c>
      <c r="D28" s="28">
        <v>9783739882017</v>
      </c>
      <c r="E28" s="29" t="s">
        <v>2707</v>
      </c>
      <c r="F28" s="27" t="s">
        <v>2708</v>
      </c>
      <c r="G28" s="27"/>
      <c r="H28" s="27" t="s">
        <v>2709</v>
      </c>
      <c r="I28" s="27"/>
      <c r="J28" s="27">
        <v>2</v>
      </c>
      <c r="K28" s="27" t="s">
        <v>2710</v>
      </c>
      <c r="L28" s="27">
        <v>2023</v>
      </c>
      <c r="M28" s="30">
        <v>45012</v>
      </c>
      <c r="N28" s="30"/>
      <c r="O28" s="27"/>
      <c r="P28" s="27"/>
      <c r="Q28" s="27" t="s">
        <v>190</v>
      </c>
      <c r="R28" s="31">
        <v>39.99</v>
      </c>
      <c r="S28" s="32">
        <v>399</v>
      </c>
      <c r="T28" s="32"/>
      <c r="U28" s="33"/>
      <c r="V28" s="27" t="s">
        <v>2711</v>
      </c>
    </row>
    <row r="29" spans="2:22" x14ac:dyDescent="0.4">
      <c r="B29" s="27" t="s">
        <v>2712</v>
      </c>
      <c r="C29" s="27" t="s">
        <v>2713</v>
      </c>
      <c r="D29" s="28">
        <v>9783739881966</v>
      </c>
      <c r="E29" s="29" t="s">
        <v>2714</v>
      </c>
      <c r="F29" s="27" t="s">
        <v>2715</v>
      </c>
      <c r="G29" s="27" t="s">
        <v>2716</v>
      </c>
      <c r="H29" s="27" t="s">
        <v>2717</v>
      </c>
      <c r="I29" s="27"/>
      <c r="J29" s="27">
        <v>1</v>
      </c>
      <c r="K29" s="27" t="s">
        <v>52</v>
      </c>
      <c r="L29" s="27">
        <v>2022</v>
      </c>
      <c r="M29" s="30">
        <v>44592</v>
      </c>
      <c r="N29" s="30"/>
      <c r="O29" s="27"/>
      <c r="P29" s="27"/>
      <c r="Q29" s="27" t="s">
        <v>190</v>
      </c>
      <c r="R29" s="31">
        <v>24.9</v>
      </c>
      <c r="S29" s="32">
        <v>349</v>
      </c>
      <c r="T29" s="32"/>
      <c r="U29" s="33"/>
      <c r="V29" s="27" t="s">
        <v>2718</v>
      </c>
    </row>
    <row r="30" spans="2:22" x14ac:dyDescent="0.4">
      <c r="B30" s="27" t="s">
        <v>2160</v>
      </c>
      <c r="C30" s="27" t="s">
        <v>2161</v>
      </c>
      <c r="D30" s="28">
        <v>9783816985501</v>
      </c>
      <c r="E30" s="29" t="s">
        <v>2162</v>
      </c>
      <c r="F30" s="27" t="s">
        <v>2163</v>
      </c>
      <c r="G30" s="27" t="s">
        <v>2164</v>
      </c>
      <c r="H30" s="27" t="s">
        <v>1909</v>
      </c>
      <c r="I30" s="27"/>
      <c r="J30" s="27">
        <v>3</v>
      </c>
      <c r="K30" s="27" t="s">
        <v>2028</v>
      </c>
      <c r="L30" s="27">
        <v>2022</v>
      </c>
      <c r="M30" s="30">
        <v>44767</v>
      </c>
      <c r="N30" s="30"/>
      <c r="O30" s="27"/>
      <c r="P30" s="27"/>
      <c r="Q30" s="27" t="s">
        <v>1910</v>
      </c>
      <c r="R30" s="31">
        <v>29.9</v>
      </c>
      <c r="S30" s="32">
        <v>149</v>
      </c>
      <c r="T30" s="32"/>
      <c r="U30" s="33"/>
      <c r="V30" s="27" t="s">
        <v>2165</v>
      </c>
    </row>
    <row r="31" spans="2:22" x14ac:dyDescent="0.4">
      <c r="B31" s="27"/>
      <c r="C31" s="27"/>
      <c r="D31" s="28"/>
      <c r="E31" s="27"/>
      <c r="F31" s="27"/>
      <c r="G31" s="27"/>
      <c r="H31" s="27"/>
      <c r="I31" s="27"/>
      <c r="J31" s="27"/>
      <c r="K31" s="27"/>
      <c r="L31" s="27"/>
      <c r="M31" s="30"/>
      <c r="N31" s="30"/>
      <c r="O31" s="27"/>
      <c r="P31" s="27"/>
      <c r="Q31" s="27"/>
      <c r="R31" s="31"/>
      <c r="S31" s="32"/>
      <c r="T31" s="32"/>
      <c r="U31" s="33"/>
      <c r="V31" s="27"/>
    </row>
    <row r="32" spans="2:22" x14ac:dyDescent="0.4">
      <c r="B32" s="35" t="s">
        <v>128</v>
      </c>
    </row>
    <row r="33" spans="2:2" x14ac:dyDescent="0.4">
      <c r="B33" s="35" t="s">
        <v>133</v>
      </c>
    </row>
    <row r="34" spans="2:2" x14ac:dyDescent="0.4">
      <c r="B34" s="42" t="s">
        <v>3801</v>
      </c>
    </row>
  </sheetData>
  <hyperlinks>
    <hyperlink ref="B5" location="Übersicht!A1" display="zurück zur Übersicht" xr:uid="{614BE6A7-15A5-42C1-877B-A42A61CF2F19}"/>
  </hyperlinks>
  <pageMargins left="0.7" right="0.7" top="0.78740157499999996" bottom="0.78740157499999996" header="0.3" footer="0.3"/>
  <drawing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2C04C-3392-4295-9248-8484AF0FD885}">
  <sheetPr>
    <tabColor theme="2" tint="-0.499984740745262"/>
  </sheetPr>
  <dimension ref="A1:V48"/>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5947.45</v>
      </c>
      <c r="H8" s="35"/>
      <c r="I8" s="35"/>
      <c r="J8" s="35"/>
      <c r="K8" s="35"/>
      <c r="L8" s="35"/>
    </row>
    <row r="9" spans="1:22" x14ac:dyDescent="0.4">
      <c r="D9" s="36"/>
      <c r="E9" s="36"/>
      <c r="F9" s="35" t="s">
        <v>131</v>
      </c>
      <c r="G9" s="44">
        <f>SUM(Tabelle35811121522263032333435363839[VK Campuslizenz | Institutional Price])</f>
        <v>6997</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2719</v>
      </c>
      <c r="C13" s="27" t="s">
        <v>2720</v>
      </c>
      <c r="D13" s="28">
        <v>9783739880815</v>
      </c>
      <c r="E13" s="27" t="s">
        <v>2721</v>
      </c>
      <c r="F13" s="27" t="s">
        <v>2722</v>
      </c>
      <c r="G13" s="27" t="s">
        <v>2723</v>
      </c>
      <c r="H13" s="27" t="s">
        <v>2724</v>
      </c>
      <c r="I13" s="27"/>
      <c r="J13" s="27">
        <v>1</v>
      </c>
      <c r="K13" s="27" t="s">
        <v>52</v>
      </c>
      <c r="L13" s="27">
        <v>2021</v>
      </c>
      <c r="M13" s="30">
        <v>44298</v>
      </c>
      <c r="N13" s="30"/>
      <c r="O13" s="27"/>
      <c r="P13" s="27"/>
      <c r="Q13" s="27" t="s">
        <v>190</v>
      </c>
      <c r="R13" s="31">
        <v>34.99</v>
      </c>
      <c r="S13" s="32">
        <v>299</v>
      </c>
      <c r="T13" s="32"/>
      <c r="U13" s="33"/>
      <c r="V13" s="27" t="s">
        <v>2725</v>
      </c>
    </row>
    <row r="14" spans="1:22" x14ac:dyDescent="0.4">
      <c r="B14" s="27" t="s">
        <v>2726</v>
      </c>
      <c r="C14" s="27" t="s">
        <v>2727</v>
      </c>
      <c r="D14" s="28">
        <v>9783739880907</v>
      </c>
      <c r="E14" s="27" t="s">
        <v>2728</v>
      </c>
      <c r="F14" s="27" t="s">
        <v>2729</v>
      </c>
      <c r="G14" s="27" t="s">
        <v>2730</v>
      </c>
      <c r="H14" s="27" t="s">
        <v>2690</v>
      </c>
      <c r="I14" s="27"/>
      <c r="J14" s="27">
        <v>3</v>
      </c>
      <c r="K14" s="27" t="s">
        <v>1365</v>
      </c>
      <c r="L14" s="27">
        <v>2021</v>
      </c>
      <c r="M14" s="30">
        <v>44207</v>
      </c>
      <c r="N14" s="30"/>
      <c r="O14" s="27"/>
      <c r="P14" s="27"/>
      <c r="Q14" s="27" t="s">
        <v>190</v>
      </c>
      <c r="R14" s="31">
        <v>19.989999999999998</v>
      </c>
      <c r="S14" s="32">
        <v>159</v>
      </c>
      <c r="T14" s="32"/>
      <c r="U14" s="33"/>
      <c r="V14" s="27" t="s">
        <v>2731</v>
      </c>
    </row>
    <row r="15" spans="1:22" x14ac:dyDescent="0.4">
      <c r="B15" s="27" t="s">
        <v>2732</v>
      </c>
      <c r="C15" s="27" t="s">
        <v>2733</v>
      </c>
      <c r="D15" s="28">
        <v>9783739881195</v>
      </c>
      <c r="E15" s="27" t="s">
        <v>2734</v>
      </c>
      <c r="F15" s="27" t="s">
        <v>2735</v>
      </c>
      <c r="G15" s="27" t="s">
        <v>2736</v>
      </c>
      <c r="H15" s="27" t="s">
        <v>2737</v>
      </c>
      <c r="I15" s="27"/>
      <c r="J15" s="27">
        <v>3</v>
      </c>
      <c r="K15" s="27" t="s">
        <v>2738</v>
      </c>
      <c r="L15" s="27">
        <v>2023</v>
      </c>
      <c r="M15" s="30">
        <v>44956</v>
      </c>
      <c r="N15" s="30"/>
      <c r="O15" s="27"/>
      <c r="P15" s="27"/>
      <c r="Q15" s="27" t="s">
        <v>190</v>
      </c>
      <c r="R15" s="31">
        <v>49.99</v>
      </c>
      <c r="S15" s="32">
        <v>199</v>
      </c>
      <c r="T15" s="32"/>
      <c r="U15" s="33"/>
      <c r="V15" s="27" t="s">
        <v>2739</v>
      </c>
    </row>
    <row r="16" spans="1:22" x14ac:dyDescent="0.4">
      <c r="B16" s="27" t="s">
        <v>2740</v>
      </c>
      <c r="C16" s="27" t="s">
        <v>2741</v>
      </c>
      <c r="D16" s="28">
        <v>9783739880723</v>
      </c>
      <c r="E16" s="27" t="s">
        <v>2742</v>
      </c>
      <c r="F16" s="27" t="s">
        <v>2743</v>
      </c>
      <c r="G16" s="27"/>
      <c r="H16" s="27" t="s">
        <v>2744</v>
      </c>
      <c r="I16" s="27"/>
      <c r="J16" s="27">
        <v>1</v>
      </c>
      <c r="K16" s="27" t="s">
        <v>52</v>
      </c>
      <c r="L16" s="27">
        <v>2021</v>
      </c>
      <c r="M16" s="30">
        <v>44207</v>
      </c>
      <c r="N16" s="30"/>
      <c r="O16" s="27"/>
      <c r="P16" s="27"/>
      <c r="Q16" s="27" t="s">
        <v>190</v>
      </c>
      <c r="R16" s="31">
        <v>24.99</v>
      </c>
      <c r="S16" s="32">
        <v>249</v>
      </c>
      <c r="T16" s="32"/>
      <c r="U16" s="33"/>
      <c r="V16" s="27" t="s">
        <v>2745</v>
      </c>
    </row>
    <row r="17" spans="2:22" x14ac:dyDescent="0.4">
      <c r="B17" s="27" t="s">
        <v>2746</v>
      </c>
      <c r="C17" s="27" t="s">
        <v>2747</v>
      </c>
      <c r="D17" s="28">
        <v>9783816985235</v>
      </c>
      <c r="E17" s="27" t="s">
        <v>2748</v>
      </c>
      <c r="F17" s="27" t="s">
        <v>2749</v>
      </c>
      <c r="G17" s="27" t="s">
        <v>2750</v>
      </c>
      <c r="H17" s="27" t="s">
        <v>2751</v>
      </c>
      <c r="I17" s="27"/>
      <c r="J17" s="27">
        <v>6</v>
      </c>
      <c r="K17" s="27" t="s">
        <v>2752</v>
      </c>
      <c r="L17" s="27">
        <v>2021</v>
      </c>
      <c r="M17" s="30">
        <v>44221</v>
      </c>
      <c r="N17" s="30"/>
      <c r="O17" s="27" t="s">
        <v>2149</v>
      </c>
      <c r="P17" s="27">
        <v>176</v>
      </c>
      <c r="Q17" s="27" t="s">
        <v>1910</v>
      </c>
      <c r="R17" s="31">
        <v>39.799999999999997</v>
      </c>
      <c r="S17" s="32">
        <v>199</v>
      </c>
      <c r="T17" s="32"/>
      <c r="U17" s="33"/>
      <c r="V17" s="27" t="s">
        <v>2753</v>
      </c>
    </row>
    <row r="18" spans="2:22" x14ac:dyDescent="0.4">
      <c r="B18" s="27" t="s">
        <v>2754</v>
      </c>
      <c r="C18" s="27" t="s">
        <v>2755</v>
      </c>
      <c r="D18" s="28">
        <v>9783739881171</v>
      </c>
      <c r="E18" s="27" t="s">
        <v>2756</v>
      </c>
      <c r="F18" s="27" t="s">
        <v>2757</v>
      </c>
      <c r="G18" s="27" t="s">
        <v>2758</v>
      </c>
      <c r="H18" s="27" t="s">
        <v>2759</v>
      </c>
      <c r="I18" s="27"/>
      <c r="J18" s="27">
        <v>1</v>
      </c>
      <c r="K18" s="27"/>
      <c r="L18" s="27">
        <v>2021</v>
      </c>
      <c r="M18" s="30">
        <v>44417</v>
      </c>
      <c r="N18" s="30"/>
      <c r="O18" s="27"/>
      <c r="P18" s="27"/>
      <c r="Q18" s="27" t="s">
        <v>190</v>
      </c>
      <c r="R18" s="31">
        <v>39.99</v>
      </c>
      <c r="S18" s="32">
        <v>399</v>
      </c>
      <c r="T18" s="32"/>
      <c r="U18" s="33"/>
      <c r="V18" s="27" t="s">
        <v>2760</v>
      </c>
    </row>
    <row r="19" spans="2:22" x14ac:dyDescent="0.4">
      <c r="B19" s="27" t="s">
        <v>2761</v>
      </c>
      <c r="C19" s="27" t="s">
        <v>2762</v>
      </c>
      <c r="D19" s="28">
        <v>9783739881133</v>
      </c>
      <c r="E19" s="27" t="s">
        <v>2763</v>
      </c>
      <c r="F19" s="27" t="s">
        <v>2764</v>
      </c>
      <c r="G19" s="27" t="s">
        <v>2765</v>
      </c>
      <c r="H19" s="27" t="s">
        <v>2766</v>
      </c>
      <c r="I19" s="27"/>
      <c r="J19" s="27">
        <v>1</v>
      </c>
      <c r="K19" s="27" t="s">
        <v>52</v>
      </c>
      <c r="L19" s="27">
        <v>2021</v>
      </c>
      <c r="M19" s="30">
        <v>44417</v>
      </c>
      <c r="N19" s="30"/>
      <c r="O19" s="27"/>
      <c r="P19" s="27"/>
      <c r="Q19" s="27" t="s">
        <v>190</v>
      </c>
      <c r="R19" s="31">
        <v>24.9</v>
      </c>
      <c r="S19" s="32">
        <v>249</v>
      </c>
      <c r="T19" s="32"/>
      <c r="U19" s="33"/>
      <c r="V19" s="27" t="s">
        <v>2767</v>
      </c>
    </row>
    <row r="20" spans="2:22" x14ac:dyDescent="0.4">
      <c r="B20" s="27" t="s">
        <v>2768</v>
      </c>
      <c r="C20" s="27" t="s">
        <v>2769</v>
      </c>
      <c r="D20" s="28">
        <v>9783739880914</v>
      </c>
      <c r="E20" s="27" t="s">
        <v>2770</v>
      </c>
      <c r="F20" s="27" t="s">
        <v>2771</v>
      </c>
      <c r="G20" s="27" t="s">
        <v>2772</v>
      </c>
      <c r="H20" s="27" t="s">
        <v>2690</v>
      </c>
      <c r="I20" s="27"/>
      <c r="J20" s="27">
        <v>3</v>
      </c>
      <c r="K20" s="27" t="s">
        <v>1365</v>
      </c>
      <c r="L20" s="27">
        <v>2021</v>
      </c>
      <c r="M20" s="30">
        <v>44207</v>
      </c>
      <c r="N20" s="30"/>
      <c r="O20" s="27"/>
      <c r="P20" s="27"/>
      <c r="Q20" s="27" t="s">
        <v>190</v>
      </c>
      <c r="R20" s="31">
        <v>19.989999999999998</v>
      </c>
      <c r="S20" s="32">
        <v>159</v>
      </c>
      <c r="T20" s="32"/>
      <c r="U20" s="33"/>
      <c r="V20" s="27" t="s">
        <v>2773</v>
      </c>
    </row>
    <row r="21" spans="2:22" x14ac:dyDescent="0.4">
      <c r="B21" s="27" t="s">
        <v>2774</v>
      </c>
      <c r="C21" s="27" t="s">
        <v>2775</v>
      </c>
      <c r="D21" s="28">
        <v>9783816985129</v>
      </c>
      <c r="E21" s="27" t="s">
        <v>2776</v>
      </c>
      <c r="F21" s="27" t="s">
        <v>2777</v>
      </c>
      <c r="G21" s="27"/>
      <c r="H21" s="27" t="s">
        <v>2751</v>
      </c>
      <c r="I21" s="27"/>
      <c r="J21" s="27">
        <v>5</v>
      </c>
      <c r="K21" s="27" t="s">
        <v>2192</v>
      </c>
      <c r="L21" s="27">
        <v>2020</v>
      </c>
      <c r="M21" s="30">
        <v>44088</v>
      </c>
      <c r="N21" s="30"/>
      <c r="O21" s="27" t="s">
        <v>2149</v>
      </c>
      <c r="P21" s="27">
        <v>697</v>
      </c>
      <c r="Q21" s="27" t="s">
        <v>1910</v>
      </c>
      <c r="R21" s="31">
        <v>49.8</v>
      </c>
      <c r="S21" s="32">
        <v>249</v>
      </c>
      <c r="T21" s="32"/>
      <c r="U21" s="33"/>
      <c r="V21" s="27" t="s">
        <v>2778</v>
      </c>
    </row>
    <row r="22" spans="2:22" x14ac:dyDescent="0.4">
      <c r="B22" s="27" t="s">
        <v>2779</v>
      </c>
      <c r="C22" s="27" t="s">
        <v>2780</v>
      </c>
      <c r="D22" s="28">
        <v>9783816985266</v>
      </c>
      <c r="E22" s="27" t="s">
        <v>2781</v>
      </c>
      <c r="F22" s="27" t="s">
        <v>2782</v>
      </c>
      <c r="G22" s="27"/>
      <c r="H22" s="27" t="s">
        <v>2783</v>
      </c>
      <c r="I22" s="27"/>
      <c r="J22" s="27">
        <v>10</v>
      </c>
      <c r="K22" s="27" t="s">
        <v>2784</v>
      </c>
      <c r="L22" s="27">
        <v>2021</v>
      </c>
      <c r="M22" s="30">
        <v>44354</v>
      </c>
      <c r="N22" s="30"/>
      <c r="O22" s="27"/>
      <c r="P22" s="27"/>
      <c r="Q22" s="27" t="s">
        <v>1910</v>
      </c>
      <c r="R22" s="31">
        <v>24.8</v>
      </c>
      <c r="S22" s="32">
        <v>199</v>
      </c>
      <c r="T22" s="32"/>
      <c r="U22" s="33"/>
      <c r="V22" s="27" t="s">
        <v>2785</v>
      </c>
    </row>
    <row r="23" spans="2:22" x14ac:dyDescent="0.4">
      <c r="B23" s="27" t="s">
        <v>2786</v>
      </c>
      <c r="C23" s="27" t="s">
        <v>2787</v>
      </c>
      <c r="D23" s="28">
        <v>9783739880938</v>
      </c>
      <c r="E23" s="27" t="s">
        <v>2788</v>
      </c>
      <c r="F23" s="27" t="s">
        <v>2668</v>
      </c>
      <c r="G23" s="27" t="s">
        <v>2669</v>
      </c>
      <c r="H23" s="27" t="s">
        <v>2642</v>
      </c>
      <c r="I23" s="27"/>
      <c r="J23" s="27">
        <v>5</v>
      </c>
      <c r="K23" s="27" t="s">
        <v>2789</v>
      </c>
      <c r="L23" s="27">
        <v>2020</v>
      </c>
      <c r="M23" s="30">
        <v>44088</v>
      </c>
      <c r="N23" s="30"/>
      <c r="O23" s="27"/>
      <c r="P23" s="27"/>
      <c r="Q23" s="27" t="s">
        <v>190</v>
      </c>
      <c r="R23" s="31">
        <v>34.99</v>
      </c>
      <c r="S23" s="32">
        <v>265</v>
      </c>
      <c r="T23" s="32"/>
      <c r="U23" s="33"/>
      <c r="V23" s="27" t="s">
        <v>2790</v>
      </c>
    </row>
    <row r="24" spans="2:22" x14ac:dyDescent="0.4">
      <c r="B24" s="27" t="s">
        <v>2791</v>
      </c>
      <c r="C24" s="27" t="s">
        <v>2792</v>
      </c>
      <c r="D24" s="28">
        <v>9783739880976</v>
      </c>
      <c r="E24" s="27" t="s">
        <v>2793</v>
      </c>
      <c r="F24" s="27" t="s">
        <v>2675</v>
      </c>
      <c r="G24" s="27" t="s">
        <v>2794</v>
      </c>
      <c r="H24" s="27" t="s">
        <v>2677</v>
      </c>
      <c r="I24" s="27"/>
      <c r="J24" s="27">
        <v>4</v>
      </c>
      <c r="K24" s="27" t="s">
        <v>2577</v>
      </c>
      <c r="L24" s="27">
        <v>2021</v>
      </c>
      <c r="M24" s="30">
        <v>44221</v>
      </c>
      <c r="N24" s="30"/>
      <c r="O24" s="27"/>
      <c r="P24" s="27"/>
      <c r="Q24" s="27" t="s">
        <v>190</v>
      </c>
      <c r="R24" s="31">
        <v>34.99</v>
      </c>
      <c r="S24" s="32">
        <v>420</v>
      </c>
      <c r="T24" s="32"/>
      <c r="U24" s="33"/>
      <c r="V24" s="27" t="s">
        <v>2795</v>
      </c>
    </row>
    <row r="25" spans="2:22" x14ac:dyDescent="0.4">
      <c r="B25" s="27" t="s">
        <v>2796</v>
      </c>
      <c r="C25" s="27" t="s">
        <v>2797</v>
      </c>
      <c r="D25" s="28">
        <v>9783772057281</v>
      </c>
      <c r="E25" s="27" t="s">
        <v>2798</v>
      </c>
      <c r="F25" s="27" t="s">
        <v>2799</v>
      </c>
      <c r="G25" s="27"/>
      <c r="H25" s="27" t="s">
        <v>2800</v>
      </c>
      <c r="I25" s="27"/>
      <c r="J25" s="27">
        <v>1</v>
      </c>
      <c r="K25" s="27" t="s">
        <v>52</v>
      </c>
      <c r="L25" s="27">
        <v>2022</v>
      </c>
      <c r="M25" s="30">
        <v>44739</v>
      </c>
      <c r="N25" s="30"/>
      <c r="O25" s="27"/>
      <c r="P25" s="27"/>
      <c r="Q25" s="27" t="s">
        <v>63</v>
      </c>
      <c r="R25" s="31">
        <v>24.99</v>
      </c>
      <c r="S25" s="32">
        <v>299</v>
      </c>
      <c r="T25" s="32"/>
      <c r="U25" s="33"/>
      <c r="V25" s="27" t="s">
        <v>2801</v>
      </c>
    </row>
    <row r="26" spans="2:22" x14ac:dyDescent="0.4">
      <c r="B26" s="27" t="s">
        <v>2802</v>
      </c>
      <c r="C26" s="27" t="s">
        <v>2803</v>
      </c>
      <c r="D26" s="28">
        <v>9783739880136</v>
      </c>
      <c r="E26" s="27" t="s">
        <v>2804</v>
      </c>
      <c r="F26" s="27" t="s">
        <v>2805</v>
      </c>
      <c r="G26" s="27" t="s">
        <v>2806</v>
      </c>
      <c r="H26" s="27" t="s">
        <v>2807</v>
      </c>
      <c r="I26" s="27"/>
      <c r="J26" s="27">
        <v>1</v>
      </c>
      <c r="K26" s="27" t="s">
        <v>52</v>
      </c>
      <c r="L26" s="27">
        <v>2022</v>
      </c>
      <c r="M26" s="30">
        <v>44795</v>
      </c>
      <c r="N26" s="30"/>
      <c r="O26" s="27"/>
      <c r="P26" s="27"/>
      <c r="Q26" s="27" t="s">
        <v>190</v>
      </c>
      <c r="R26" s="31">
        <v>49.99</v>
      </c>
      <c r="S26" s="32">
        <v>199</v>
      </c>
      <c r="T26" s="32"/>
      <c r="U26" s="33"/>
      <c r="V26" s="27" t="s">
        <v>2808</v>
      </c>
    </row>
    <row r="27" spans="2:22" x14ac:dyDescent="0.4">
      <c r="B27" s="27" t="s">
        <v>2809</v>
      </c>
      <c r="C27" s="27" t="s">
        <v>2810</v>
      </c>
      <c r="D27" s="28">
        <v>9783739880839</v>
      </c>
      <c r="E27" s="27" t="s">
        <v>2811</v>
      </c>
      <c r="F27" s="27" t="s">
        <v>2812</v>
      </c>
      <c r="G27" s="27" t="s">
        <v>2813</v>
      </c>
      <c r="H27" s="27" t="s">
        <v>2814</v>
      </c>
      <c r="I27" s="27"/>
      <c r="J27" s="27">
        <v>1</v>
      </c>
      <c r="K27" s="27" t="s">
        <v>52</v>
      </c>
      <c r="L27" s="27">
        <v>2021</v>
      </c>
      <c r="M27" s="30">
        <v>44221</v>
      </c>
      <c r="N27" s="30"/>
      <c r="O27" s="27"/>
      <c r="P27" s="27"/>
      <c r="Q27" s="27" t="s">
        <v>190</v>
      </c>
      <c r="R27" s="31">
        <v>24.99</v>
      </c>
      <c r="S27" s="32">
        <v>249</v>
      </c>
      <c r="T27" s="32"/>
      <c r="U27" s="33"/>
      <c r="V27" s="27" t="s">
        <v>2815</v>
      </c>
    </row>
    <row r="28" spans="2:22" x14ac:dyDescent="0.4">
      <c r="B28" s="27" t="s">
        <v>2816</v>
      </c>
      <c r="C28" s="27" t="s">
        <v>2817</v>
      </c>
      <c r="D28" s="28">
        <v>9783739881058</v>
      </c>
      <c r="E28" s="27" t="s">
        <v>2818</v>
      </c>
      <c r="F28" s="27" t="s">
        <v>2819</v>
      </c>
      <c r="G28" s="27"/>
      <c r="H28" s="27" t="s">
        <v>2820</v>
      </c>
      <c r="I28" s="27"/>
      <c r="J28" s="27">
        <v>1</v>
      </c>
      <c r="K28" s="27" t="s">
        <v>52</v>
      </c>
      <c r="L28" s="27">
        <v>2021</v>
      </c>
      <c r="M28" s="30">
        <v>44221</v>
      </c>
      <c r="N28" s="30"/>
      <c r="O28" s="27"/>
      <c r="P28" s="27"/>
      <c r="Q28" s="27" t="s">
        <v>190</v>
      </c>
      <c r="R28" s="31">
        <v>24.9</v>
      </c>
      <c r="S28" s="32">
        <v>249</v>
      </c>
      <c r="T28" s="32"/>
      <c r="U28" s="33"/>
      <c r="V28" s="27" t="s">
        <v>2821</v>
      </c>
    </row>
    <row r="29" spans="2:22" x14ac:dyDescent="0.4">
      <c r="B29" s="27" t="s">
        <v>2822</v>
      </c>
      <c r="C29" s="27" t="s">
        <v>2823</v>
      </c>
      <c r="D29" s="28">
        <v>9783739880679</v>
      </c>
      <c r="E29" s="27" t="s">
        <v>2824</v>
      </c>
      <c r="F29" s="27" t="s">
        <v>2825</v>
      </c>
      <c r="G29" s="27" t="s">
        <v>2826</v>
      </c>
      <c r="H29" s="27" t="s">
        <v>2827</v>
      </c>
      <c r="I29" s="27"/>
      <c r="J29" s="27">
        <v>1</v>
      </c>
      <c r="K29" s="27" t="s">
        <v>52</v>
      </c>
      <c r="L29" s="27">
        <v>2020</v>
      </c>
      <c r="M29" s="30">
        <v>44102</v>
      </c>
      <c r="N29" s="30"/>
      <c r="O29" s="27"/>
      <c r="P29" s="27"/>
      <c r="Q29" s="27" t="s">
        <v>190</v>
      </c>
      <c r="R29" s="31">
        <v>29.9</v>
      </c>
      <c r="S29" s="32">
        <v>149</v>
      </c>
      <c r="T29" s="32"/>
      <c r="U29" s="33"/>
      <c r="V29" s="27" t="s">
        <v>2828</v>
      </c>
    </row>
    <row r="30" spans="2:22" x14ac:dyDescent="0.4">
      <c r="B30" s="27" t="s">
        <v>2829</v>
      </c>
      <c r="C30" s="27" t="s">
        <v>2830</v>
      </c>
      <c r="D30" s="28">
        <v>9783739880686</v>
      </c>
      <c r="E30" s="27" t="s">
        <v>2831</v>
      </c>
      <c r="F30" s="27" t="s">
        <v>2832</v>
      </c>
      <c r="G30" s="27" t="s">
        <v>2826</v>
      </c>
      <c r="H30" s="27" t="s">
        <v>2827</v>
      </c>
      <c r="I30" s="27"/>
      <c r="J30" s="27">
        <v>1</v>
      </c>
      <c r="K30" s="27" t="s">
        <v>52</v>
      </c>
      <c r="L30" s="27">
        <v>2020</v>
      </c>
      <c r="M30" s="30">
        <v>44102</v>
      </c>
      <c r="N30" s="30"/>
      <c r="O30" s="27"/>
      <c r="P30" s="27"/>
      <c r="Q30" s="27" t="s">
        <v>190</v>
      </c>
      <c r="R30" s="31">
        <v>29.9</v>
      </c>
      <c r="S30" s="32">
        <v>149</v>
      </c>
      <c r="T30" s="32"/>
      <c r="U30" s="33"/>
      <c r="V30" s="27" t="s">
        <v>2833</v>
      </c>
    </row>
    <row r="31" spans="2:22" x14ac:dyDescent="0.4">
      <c r="B31" s="27" t="s">
        <v>2834</v>
      </c>
      <c r="C31" s="27" t="s">
        <v>2835</v>
      </c>
      <c r="D31" s="28">
        <v>9783739881157</v>
      </c>
      <c r="E31" s="27" t="s">
        <v>2836</v>
      </c>
      <c r="F31" s="27" t="s">
        <v>2837</v>
      </c>
      <c r="G31" s="27" t="s">
        <v>2838</v>
      </c>
      <c r="H31" s="27" t="s">
        <v>2321</v>
      </c>
      <c r="I31" s="27"/>
      <c r="J31" s="27">
        <v>1</v>
      </c>
      <c r="K31" s="27" t="s">
        <v>52</v>
      </c>
      <c r="L31" s="27">
        <v>2021</v>
      </c>
      <c r="M31" s="30">
        <v>44508</v>
      </c>
      <c r="N31" s="30"/>
      <c r="O31" s="27"/>
      <c r="P31" s="27"/>
      <c r="Q31" s="27" t="s">
        <v>190</v>
      </c>
      <c r="R31" s="31">
        <v>29.9</v>
      </c>
      <c r="S31" s="32">
        <v>149</v>
      </c>
      <c r="T31" s="32"/>
      <c r="U31" s="33"/>
      <c r="V31" s="27" t="s">
        <v>2839</v>
      </c>
    </row>
    <row r="32" spans="2:22" x14ac:dyDescent="0.4">
      <c r="B32" s="27" t="s">
        <v>2840</v>
      </c>
      <c r="C32" s="27" t="s">
        <v>2841</v>
      </c>
      <c r="D32" s="28">
        <v>9783739880891</v>
      </c>
      <c r="E32" s="27" t="s">
        <v>2842</v>
      </c>
      <c r="F32" s="27" t="s">
        <v>2843</v>
      </c>
      <c r="G32" s="27" t="s">
        <v>2844</v>
      </c>
      <c r="H32" s="27" t="s">
        <v>2845</v>
      </c>
      <c r="I32" s="27"/>
      <c r="J32" s="27">
        <v>1</v>
      </c>
      <c r="K32" s="27" t="s">
        <v>52</v>
      </c>
      <c r="L32" s="27">
        <v>2021</v>
      </c>
      <c r="M32" s="30">
        <v>44284</v>
      </c>
      <c r="N32" s="30"/>
      <c r="O32" s="27"/>
      <c r="P32" s="27"/>
      <c r="Q32" s="27" t="s">
        <v>190</v>
      </c>
      <c r="R32" s="31">
        <v>24.99</v>
      </c>
      <c r="S32" s="32">
        <v>149</v>
      </c>
      <c r="T32" s="32"/>
      <c r="U32" s="33"/>
      <c r="V32" s="27" t="s">
        <v>2846</v>
      </c>
    </row>
    <row r="33" spans="2:22" x14ac:dyDescent="0.4">
      <c r="B33" s="27" t="s">
        <v>2847</v>
      </c>
      <c r="C33" s="27" t="s">
        <v>2848</v>
      </c>
      <c r="D33" s="28">
        <v>9783739881249</v>
      </c>
      <c r="E33" s="27" t="s">
        <v>2849</v>
      </c>
      <c r="F33" s="27" t="s">
        <v>2850</v>
      </c>
      <c r="G33" s="27" t="s">
        <v>2851</v>
      </c>
      <c r="H33" s="27" t="s">
        <v>1985</v>
      </c>
      <c r="I33" s="27"/>
      <c r="J33" s="27">
        <v>3</v>
      </c>
      <c r="K33" s="27" t="s">
        <v>2852</v>
      </c>
      <c r="L33" s="27">
        <v>2021</v>
      </c>
      <c r="M33" s="30">
        <v>44312</v>
      </c>
      <c r="N33" s="30"/>
      <c r="O33" s="27"/>
      <c r="P33" s="27"/>
      <c r="Q33" s="27" t="s">
        <v>190</v>
      </c>
      <c r="R33" s="31">
        <v>19.989999999999998</v>
      </c>
      <c r="S33" s="32">
        <v>149</v>
      </c>
      <c r="T33" s="32"/>
      <c r="U33" s="33"/>
      <c r="V33" s="27" t="s">
        <v>2853</v>
      </c>
    </row>
    <row r="34" spans="2:22" x14ac:dyDescent="0.4">
      <c r="B34" s="27" t="s">
        <v>2854</v>
      </c>
      <c r="C34" s="27" t="s">
        <v>2855</v>
      </c>
      <c r="D34" s="28">
        <v>9783739881270</v>
      </c>
      <c r="E34" s="27" t="s">
        <v>2856</v>
      </c>
      <c r="F34" s="27" t="s">
        <v>2857</v>
      </c>
      <c r="G34" s="27" t="s">
        <v>2858</v>
      </c>
      <c r="H34" s="27" t="s">
        <v>2859</v>
      </c>
      <c r="I34" s="27"/>
      <c r="J34" s="27">
        <v>1</v>
      </c>
      <c r="K34" s="27"/>
      <c r="L34" s="27">
        <v>2021</v>
      </c>
      <c r="M34" s="30">
        <v>44389</v>
      </c>
      <c r="N34" s="30"/>
      <c r="O34" s="27"/>
      <c r="P34" s="27"/>
      <c r="Q34" s="27" t="s">
        <v>190</v>
      </c>
      <c r="R34" s="31">
        <v>19.989999999999998</v>
      </c>
      <c r="S34" s="32">
        <v>199</v>
      </c>
      <c r="T34" s="32"/>
      <c r="U34" s="33"/>
      <c r="V34" s="27" t="s">
        <v>2860</v>
      </c>
    </row>
    <row r="35" spans="2:22" x14ac:dyDescent="0.4">
      <c r="B35" s="27" t="s">
        <v>2861</v>
      </c>
      <c r="C35" s="27" t="s">
        <v>2862</v>
      </c>
      <c r="D35" s="28">
        <v>9783739880563</v>
      </c>
      <c r="E35" s="27" t="s">
        <v>2863</v>
      </c>
      <c r="F35" s="27" t="s">
        <v>2864</v>
      </c>
      <c r="G35" s="27" t="s">
        <v>2865</v>
      </c>
      <c r="H35" s="27" t="s">
        <v>2866</v>
      </c>
      <c r="I35" s="27"/>
      <c r="J35" s="27">
        <v>1</v>
      </c>
      <c r="K35" s="27" t="s">
        <v>52</v>
      </c>
      <c r="L35" s="27">
        <v>2020</v>
      </c>
      <c r="M35" s="30">
        <v>44102</v>
      </c>
      <c r="N35" s="30"/>
      <c r="O35" s="27"/>
      <c r="P35" s="27"/>
      <c r="Q35" s="27" t="s">
        <v>190</v>
      </c>
      <c r="R35" s="31">
        <v>39.9</v>
      </c>
      <c r="S35" s="32">
        <v>249</v>
      </c>
      <c r="T35" s="32"/>
      <c r="U35" s="33"/>
      <c r="V35" s="27" t="s">
        <v>2867</v>
      </c>
    </row>
    <row r="36" spans="2:22" x14ac:dyDescent="0.4">
      <c r="B36" s="27" t="s">
        <v>2868</v>
      </c>
      <c r="C36" s="27" t="s">
        <v>2869</v>
      </c>
      <c r="D36" s="28">
        <v>9783739880693</v>
      </c>
      <c r="E36" s="27" t="s">
        <v>2870</v>
      </c>
      <c r="F36" s="27" t="s">
        <v>2871</v>
      </c>
      <c r="G36" s="27" t="s">
        <v>2872</v>
      </c>
      <c r="H36" s="27" t="s">
        <v>2873</v>
      </c>
      <c r="I36" s="27"/>
      <c r="J36" s="27">
        <v>1</v>
      </c>
      <c r="K36" s="27"/>
      <c r="L36" s="27">
        <v>2024</v>
      </c>
      <c r="M36" s="30"/>
      <c r="N36" s="30">
        <v>45383</v>
      </c>
      <c r="O36" s="27"/>
      <c r="P36" s="27"/>
      <c r="Q36" s="27" t="s">
        <v>190</v>
      </c>
      <c r="R36" s="31">
        <v>29.99</v>
      </c>
      <c r="S36" s="32">
        <v>299</v>
      </c>
      <c r="T36" s="32"/>
      <c r="U36" s="33"/>
      <c r="V36" s="27" t="s">
        <v>2874</v>
      </c>
    </row>
    <row r="37" spans="2:22" x14ac:dyDescent="0.4">
      <c r="B37" s="27" t="s">
        <v>2875</v>
      </c>
      <c r="C37" s="27" t="s">
        <v>2876</v>
      </c>
      <c r="D37" s="28">
        <v>9783739880822</v>
      </c>
      <c r="E37" s="27" t="s">
        <v>2877</v>
      </c>
      <c r="F37" s="27" t="s">
        <v>2878</v>
      </c>
      <c r="G37" s="27" t="s">
        <v>2879</v>
      </c>
      <c r="H37" s="27" t="s">
        <v>2880</v>
      </c>
      <c r="I37" s="27"/>
      <c r="J37" s="27">
        <v>2</v>
      </c>
      <c r="K37" s="27" t="s">
        <v>2881</v>
      </c>
      <c r="L37" s="27">
        <v>2020</v>
      </c>
      <c r="M37" s="30">
        <v>44039</v>
      </c>
      <c r="N37" s="30"/>
      <c r="O37" s="27"/>
      <c r="P37" s="27"/>
      <c r="Q37" s="27" t="s">
        <v>190</v>
      </c>
      <c r="R37" s="31">
        <v>24.9</v>
      </c>
      <c r="S37" s="32">
        <v>119</v>
      </c>
      <c r="T37" s="32"/>
      <c r="U37" s="33"/>
      <c r="V37" s="27" t="s">
        <v>2882</v>
      </c>
    </row>
    <row r="38" spans="2:22" x14ac:dyDescent="0.4">
      <c r="B38" s="27" t="s">
        <v>2883</v>
      </c>
      <c r="C38" s="27" t="s">
        <v>2884</v>
      </c>
      <c r="D38" s="28">
        <v>9783739880990</v>
      </c>
      <c r="E38" s="27" t="s">
        <v>2885</v>
      </c>
      <c r="F38" s="27" t="s">
        <v>2886</v>
      </c>
      <c r="G38" s="27"/>
      <c r="H38" s="27" t="s">
        <v>2887</v>
      </c>
      <c r="I38" s="27"/>
      <c r="J38" s="27">
        <v>1</v>
      </c>
      <c r="K38" s="27"/>
      <c r="L38" s="27">
        <v>2021</v>
      </c>
      <c r="M38" s="30">
        <v>44487</v>
      </c>
      <c r="N38" s="30"/>
      <c r="O38" s="27"/>
      <c r="P38" s="27"/>
      <c r="Q38" s="27" t="s">
        <v>190</v>
      </c>
      <c r="R38" s="31">
        <v>34.99</v>
      </c>
      <c r="S38" s="32">
        <v>349</v>
      </c>
      <c r="T38" s="32"/>
      <c r="U38" s="33"/>
      <c r="V38" s="27" t="s">
        <v>2888</v>
      </c>
    </row>
    <row r="39" spans="2:22" x14ac:dyDescent="0.4">
      <c r="B39" s="27" t="s">
        <v>2889</v>
      </c>
      <c r="C39" s="27" t="s">
        <v>2890</v>
      </c>
      <c r="D39" s="28">
        <v>9783739881188</v>
      </c>
      <c r="E39" s="27" t="s">
        <v>2891</v>
      </c>
      <c r="F39" s="27" t="s">
        <v>2892</v>
      </c>
      <c r="G39" s="27" t="s">
        <v>2893</v>
      </c>
      <c r="H39" s="27" t="s">
        <v>2894</v>
      </c>
      <c r="I39" s="27"/>
      <c r="J39" s="27">
        <v>1</v>
      </c>
      <c r="K39" s="27" t="s">
        <v>52</v>
      </c>
      <c r="L39" s="27">
        <v>2021</v>
      </c>
      <c r="M39" s="30">
        <v>44487</v>
      </c>
      <c r="N39" s="30"/>
      <c r="O39" s="27"/>
      <c r="P39" s="27"/>
      <c r="Q39" s="27" t="s">
        <v>190</v>
      </c>
      <c r="R39" s="31">
        <v>29.9</v>
      </c>
      <c r="S39" s="32">
        <v>299</v>
      </c>
      <c r="T39" s="32"/>
      <c r="U39" s="33"/>
      <c r="V39" s="27" t="s">
        <v>2895</v>
      </c>
    </row>
    <row r="40" spans="2:22" x14ac:dyDescent="0.4">
      <c r="B40" s="27" t="s">
        <v>2896</v>
      </c>
      <c r="C40" s="27" t="s">
        <v>2897</v>
      </c>
      <c r="D40" s="28">
        <v>9783739881119</v>
      </c>
      <c r="E40" s="27" t="s">
        <v>2898</v>
      </c>
      <c r="F40" s="27" t="s">
        <v>2899</v>
      </c>
      <c r="G40" s="27" t="s">
        <v>2900</v>
      </c>
      <c r="H40" s="27" t="s">
        <v>1926</v>
      </c>
      <c r="I40" s="27"/>
      <c r="J40" s="27">
        <v>1</v>
      </c>
      <c r="K40" s="27" t="s">
        <v>52</v>
      </c>
      <c r="L40" s="27">
        <v>2021</v>
      </c>
      <c r="M40" s="30">
        <v>44305</v>
      </c>
      <c r="N40" s="30"/>
      <c r="O40" s="27"/>
      <c r="P40" s="27"/>
      <c r="Q40" s="27" t="s">
        <v>190</v>
      </c>
      <c r="R40" s="31">
        <v>24.99</v>
      </c>
      <c r="S40" s="32">
        <v>249</v>
      </c>
      <c r="T40" s="32"/>
      <c r="U40" s="33"/>
      <c r="V40" s="27" t="s">
        <v>2901</v>
      </c>
    </row>
    <row r="41" spans="2:22" x14ac:dyDescent="0.4">
      <c r="B41" s="27" t="s">
        <v>2902</v>
      </c>
      <c r="C41" s="27" t="s">
        <v>2903</v>
      </c>
      <c r="D41" s="28">
        <v>9783739881126</v>
      </c>
      <c r="E41" s="27" t="s">
        <v>2904</v>
      </c>
      <c r="F41" s="27" t="s">
        <v>2905</v>
      </c>
      <c r="G41" s="27" t="s">
        <v>2906</v>
      </c>
      <c r="H41" s="27" t="s">
        <v>2814</v>
      </c>
      <c r="I41" s="27"/>
      <c r="J41" s="27">
        <v>3</v>
      </c>
      <c r="K41" s="27" t="s">
        <v>2907</v>
      </c>
      <c r="L41" s="27">
        <v>2021</v>
      </c>
      <c r="M41" s="30">
        <v>44354</v>
      </c>
      <c r="N41" s="30"/>
      <c r="O41" s="27" t="s">
        <v>2908</v>
      </c>
      <c r="P41" s="27"/>
      <c r="Q41" s="27" t="s">
        <v>190</v>
      </c>
      <c r="R41" s="31">
        <v>24.99</v>
      </c>
      <c r="S41" s="32">
        <v>249</v>
      </c>
      <c r="T41" s="32"/>
      <c r="U41" s="33"/>
      <c r="V41" s="27" t="s">
        <v>2909</v>
      </c>
    </row>
    <row r="42" spans="2:22" x14ac:dyDescent="0.4">
      <c r="B42" s="27" t="s">
        <v>2910</v>
      </c>
      <c r="C42" s="27" t="s">
        <v>2911</v>
      </c>
      <c r="D42" s="28">
        <v>9783739880709</v>
      </c>
      <c r="E42" s="27" t="s">
        <v>2912</v>
      </c>
      <c r="F42" s="27" t="s">
        <v>2913</v>
      </c>
      <c r="G42" s="27" t="s">
        <v>2914</v>
      </c>
      <c r="H42" s="27" t="s">
        <v>2915</v>
      </c>
      <c r="I42" s="27"/>
      <c r="J42" s="27">
        <v>2</v>
      </c>
      <c r="K42" s="27" t="s">
        <v>1346</v>
      </c>
      <c r="L42" s="27">
        <v>2020</v>
      </c>
      <c r="M42" s="30">
        <v>44102</v>
      </c>
      <c r="N42" s="30"/>
      <c r="O42" s="27"/>
      <c r="P42" s="27"/>
      <c r="Q42" s="27" t="s">
        <v>190</v>
      </c>
      <c r="R42" s="31">
        <v>19.899999999999999</v>
      </c>
      <c r="S42" s="32">
        <v>199</v>
      </c>
      <c r="T42" s="32"/>
      <c r="U42" s="33"/>
      <c r="V42" s="27" t="s">
        <v>2916</v>
      </c>
    </row>
    <row r="43" spans="2:22" x14ac:dyDescent="0.4">
      <c r="B43" s="68" t="s">
        <v>2917</v>
      </c>
      <c r="C43" s="68" t="s">
        <v>2918</v>
      </c>
      <c r="D43" s="69">
        <v>9783739880853</v>
      </c>
      <c r="E43" s="70" t="s">
        <v>2919</v>
      </c>
      <c r="F43" s="68" t="s">
        <v>2920</v>
      </c>
      <c r="G43" s="68" t="s">
        <v>2921</v>
      </c>
      <c r="H43" s="68" t="s">
        <v>2814</v>
      </c>
      <c r="I43" s="68"/>
      <c r="J43" s="68">
        <v>1</v>
      </c>
      <c r="K43" s="68" t="s">
        <v>52</v>
      </c>
      <c r="L43" s="68">
        <v>2021</v>
      </c>
      <c r="M43" s="71">
        <v>44542</v>
      </c>
      <c r="N43" s="71"/>
      <c r="O43" s="68"/>
      <c r="P43" s="68"/>
      <c r="Q43" s="68" t="s">
        <v>190</v>
      </c>
      <c r="R43" s="72"/>
      <c r="S43" s="73"/>
      <c r="T43" s="73"/>
      <c r="U43" s="74"/>
      <c r="V43" s="68"/>
    </row>
    <row r="44" spans="2:22" x14ac:dyDescent="0.4">
      <c r="B44" s="61" t="s">
        <v>2922</v>
      </c>
      <c r="C44" s="61" t="s">
        <v>2923</v>
      </c>
      <c r="D44" s="62">
        <v>9783739880846</v>
      </c>
      <c r="E44" s="63" t="s">
        <v>2924</v>
      </c>
      <c r="F44" s="61" t="s">
        <v>2925</v>
      </c>
      <c r="G44" s="61" t="s">
        <v>2926</v>
      </c>
      <c r="H44" s="61" t="s">
        <v>2814</v>
      </c>
      <c r="I44" s="61"/>
      <c r="J44" s="61">
        <v>1</v>
      </c>
      <c r="K44" s="61" t="s">
        <v>52</v>
      </c>
      <c r="L44" s="61">
        <v>2021</v>
      </c>
      <c r="M44" s="64">
        <v>44284</v>
      </c>
      <c r="N44" s="64"/>
      <c r="O44" s="61"/>
      <c r="P44" s="61"/>
      <c r="Q44" s="61" t="s">
        <v>190</v>
      </c>
      <c r="R44" s="65"/>
      <c r="S44" s="66"/>
      <c r="T44" s="66"/>
      <c r="U44" s="67"/>
      <c r="V44" s="61"/>
    </row>
    <row r="45" spans="2:22" x14ac:dyDescent="0.4">
      <c r="B45" s="27"/>
      <c r="C45" s="27"/>
      <c r="D45" s="28"/>
      <c r="E45" s="27"/>
      <c r="F45" s="27"/>
      <c r="G45" s="27"/>
      <c r="H45" s="27"/>
      <c r="I45" s="27"/>
      <c r="J45" s="27"/>
      <c r="K45" s="27"/>
      <c r="L45" s="27"/>
      <c r="M45" s="30"/>
      <c r="N45" s="30"/>
      <c r="O45" s="27"/>
      <c r="P45" s="27"/>
      <c r="Q45" s="27"/>
      <c r="R45" s="31"/>
      <c r="S45" s="32"/>
      <c r="T45" s="32"/>
      <c r="U45" s="33"/>
      <c r="V45" s="27"/>
    </row>
    <row r="46" spans="2:22" x14ac:dyDescent="0.4">
      <c r="B46" s="35" t="s">
        <v>128</v>
      </c>
    </row>
    <row r="47" spans="2:22" x14ac:dyDescent="0.4">
      <c r="B47" s="35" t="s">
        <v>133</v>
      </c>
    </row>
    <row r="48" spans="2:22" x14ac:dyDescent="0.4">
      <c r="B48" s="42" t="s">
        <v>3801</v>
      </c>
    </row>
  </sheetData>
  <hyperlinks>
    <hyperlink ref="B5" location="Übersicht!A1" display="zurück zur Übersicht" xr:uid="{864B8F99-87C5-42A1-818F-E7321F48073C}"/>
  </hyperlinks>
  <pageMargins left="0.7" right="0.7" top="0.78740157499999996" bottom="0.78740157499999996" header="0.3" footer="0.3"/>
  <pageSetup paperSize="9" orientation="portrait" verticalDpi="0" r:id="rId1"/>
  <drawing r:id="rId2"/>
  <tableParts count="1">
    <tablePart r:id="rId3"/>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762C1-A719-4F04-921D-73CD63CE34A4}">
  <sheetPr>
    <tabColor theme="2" tint="-0.749992370372631"/>
  </sheetPr>
  <dimension ref="A1:V32"/>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3037.8914999999997</v>
      </c>
      <c r="H8" s="35"/>
      <c r="I8" s="35"/>
      <c r="J8" s="35"/>
      <c r="K8" s="35"/>
      <c r="L8" s="35"/>
    </row>
    <row r="9" spans="1:22" x14ac:dyDescent="0.4">
      <c r="D9" s="36"/>
      <c r="E9" s="36"/>
      <c r="F9" s="35" t="s">
        <v>131</v>
      </c>
      <c r="G9" s="44">
        <f>SUM(Tabelle3581112152226303233343536383940[VK Campuslizenz | Institutional Price])</f>
        <v>3573.99</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2277</v>
      </c>
      <c r="C13" s="27" t="s">
        <v>2278</v>
      </c>
      <c r="D13" s="28">
        <v>9783816984900</v>
      </c>
      <c r="E13" s="27" t="s">
        <v>2279</v>
      </c>
      <c r="F13" s="27" t="s">
        <v>2280</v>
      </c>
      <c r="G13" s="27" t="s">
        <v>2281</v>
      </c>
      <c r="H13" s="27" t="s">
        <v>2282</v>
      </c>
      <c r="I13" s="27"/>
      <c r="J13" s="27">
        <v>1</v>
      </c>
      <c r="K13" s="27" t="s">
        <v>52</v>
      </c>
      <c r="L13" s="27">
        <v>2024</v>
      </c>
      <c r="M13" s="30"/>
      <c r="N13" s="30">
        <v>45483</v>
      </c>
      <c r="O13" s="27"/>
      <c r="P13" s="27"/>
      <c r="Q13" s="27" t="s">
        <v>1910</v>
      </c>
      <c r="R13" s="31">
        <v>49.8</v>
      </c>
      <c r="S13" s="32">
        <v>299</v>
      </c>
      <c r="T13" s="32"/>
      <c r="U13" s="33"/>
      <c r="V13" s="27" t="s">
        <v>2283</v>
      </c>
    </row>
    <row r="14" spans="1:22" x14ac:dyDescent="0.4">
      <c r="B14" s="27" t="s">
        <v>1950</v>
      </c>
      <c r="C14" s="27" t="s">
        <v>1951</v>
      </c>
      <c r="D14" s="28">
        <v>9783816984351</v>
      </c>
      <c r="E14" s="27" t="s">
        <v>1952</v>
      </c>
      <c r="F14" s="27" t="s">
        <v>1953</v>
      </c>
      <c r="G14" s="27" t="s">
        <v>1954</v>
      </c>
      <c r="H14" s="27" t="s">
        <v>1955</v>
      </c>
      <c r="I14" s="27"/>
      <c r="J14" s="27">
        <v>1</v>
      </c>
      <c r="K14" s="27" t="s">
        <v>2927</v>
      </c>
      <c r="L14" s="27">
        <v>2020</v>
      </c>
      <c r="M14" s="30">
        <v>43843</v>
      </c>
      <c r="N14" s="30"/>
      <c r="O14" s="27" t="s">
        <v>1957</v>
      </c>
      <c r="P14" s="27"/>
      <c r="Q14" s="27" t="s">
        <v>1910</v>
      </c>
      <c r="R14" s="31">
        <v>24.8</v>
      </c>
      <c r="S14" s="32">
        <v>180</v>
      </c>
      <c r="T14" s="32"/>
      <c r="U14" s="33"/>
      <c r="V14" s="27" t="s">
        <v>1958</v>
      </c>
    </row>
    <row r="15" spans="1:22" x14ac:dyDescent="0.4">
      <c r="B15" s="27" t="s">
        <v>2928</v>
      </c>
      <c r="C15" s="27" t="s">
        <v>2929</v>
      </c>
      <c r="D15" s="28">
        <v>9783739880266</v>
      </c>
      <c r="E15" s="27" t="s">
        <v>2930</v>
      </c>
      <c r="F15" s="27" t="s">
        <v>2931</v>
      </c>
      <c r="G15" s="27" t="s">
        <v>2932</v>
      </c>
      <c r="H15" s="27" t="s">
        <v>1895</v>
      </c>
      <c r="I15" s="27"/>
      <c r="J15" s="27">
        <v>1</v>
      </c>
      <c r="K15" s="27" t="s">
        <v>52</v>
      </c>
      <c r="L15" s="27">
        <v>2020</v>
      </c>
      <c r="M15" s="30">
        <v>43899</v>
      </c>
      <c r="N15" s="30"/>
      <c r="O15" s="27"/>
      <c r="P15" s="27"/>
      <c r="Q15" s="27" t="s">
        <v>190</v>
      </c>
      <c r="R15" s="31">
        <v>24.99</v>
      </c>
      <c r="S15" s="32">
        <v>199</v>
      </c>
      <c r="T15" s="32"/>
      <c r="U15" s="33"/>
      <c r="V15" s="27" t="s">
        <v>2933</v>
      </c>
    </row>
    <row r="16" spans="1:22" x14ac:dyDescent="0.4">
      <c r="B16" s="27" t="s">
        <v>2934</v>
      </c>
      <c r="C16" s="27" t="s">
        <v>2935</v>
      </c>
      <c r="D16" s="28">
        <v>9783739880242</v>
      </c>
      <c r="E16" s="27" t="s">
        <v>2936</v>
      </c>
      <c r="F16" s="27" t="s">
        <v>2937</v>
      </c>
      <c r="G16" s="27"/>
      <c r="H16" s="27" t="s">
        <v>2938</v>
      </c>
      <c r="I16" s="27"/>
      <c r="J16" s="27">
        <v>6</v>
      </c>
      <c r="K16" s="27" t="s">
        <v>2939</v>
      </c>
      <c r="L16" s="27">
        <v>2020</v>
      </c>
      <c r="M16" s="30">
        <v>44158</v>
      </c>
      <c r="N16" s="30"/>
      <c r="O16" s="27"/>
      <c r="P16" s="27"/>
      <c r="Q16" s="27" t="s">
        <v>190</v>
      </c>
      <c r="R16" s="31">
        <v>29.99</v>
      </c>
      <c r="S16" s="32">
        <v>279</v>
      </c>
      <c r="T16" s="32"/>
      <c r="U16" s="33"/>
      <c r="V16" s="27" t="s">
        <v>2940</v>
      </c>
    </row>
    <row r="17" spans="2:22" x14ac:dyDescent="0.4">
      <c r="B17" s="27" t="s">
        <v>2941</v>
      </c>
      <c r="C17" s="27" t="s">
        <v>2942</v>
      </c>
      <c r="D17" s="28">
        <v>9783739880341</v>
      </c>
      <c r="E17" s="27" t="s">
        <v>2943</v>
      </c>
      <c r="F17" s="27" t="s">
        <v>2675</v>
      </c>
      <c r="G17" s="27" t="s">
        <v>2944</v>
      </c>
      <c r="H17" s="27" t="s">
        <v>2677</v>
      </c>
      <c r="I17" s="27"/>
      <c r="J17" s="27">
        <v>3</v>
      </c>
      <c r="K17" s="27" t="s">
        <v>1365</v>
      </c>
      <c r="L17" s="27">
        <v>2020</v>
      </c>
      <c r="M17" s="30">
        <v>43941</v>
      </c>
      <c r="N17" s="30"/>
      <c r="O17" s="27"/>
      <c r="P17" s="27"/>
      <c r="Q17" s="27" t="s">
        <v>190</v>
      </c>
      <c r="R17" s="31">
        <v>34.99</v>
      </c>
      <c r="S17" s="32">
        <v>420</v>
      </c>
      <c r="T17" s="32"/>
      <c r="U17" s="33"/>
      <c r="V17" s="27" t="s">
        <v>2945</v>
      </c>
    </row>
    <row r="18" spans="2:22" x14ac:dyDescent="0.4">
      <c r="B18" s="27" t="s">
        <v>2946</v>
      </c>
      <c r="C18" s="27" t="s">
        <v>2947</v>
      </c>
      <c r="D18" s="28">
        <v>9783739880495</v>
      </c>
      <c r="E18" s="27" t="s">
        <v>2948</v>
      </c>
      <c r="F18" s="27" t="s">
        <v>2949</v>
      </c>
      <c r="G18" s="27" t="s">
        <v>2950</v>
      </c>
      <c r="H18" s="27" t="s">
        <v>2880</v>
      </c>
      <c r="I18" s="27"/>
      <c r="J18" s="27">
        <v>1</v>
      </c>
      <c r="K18" s="27" t="s">
        <v>52</v>
      </c>
      <c r="L18" s="27">
        <v>2021</v>
      </c>
      <c r="M18" s="30">
        <v>44389</v>
      </c>
      <c r="N18" s="30"/>
      <c r="O18" s="27"/>
      <c r="P18" s="27"/>
      <c r="Q18" s="27" t="s">
        <v>190</v>
      </c>
      <c r="R18" s="31">
        <v>29.99</v>
      </c>
      <c r="S18" s="32">
        <v>149</v>
      </c>
      <c r="T18" s="32"/>
      <c r="U18" s="33"/>
      <c r="V18" s="27" t="s">
        <v>2951</v>
      </c>
    </row>
    <row r="19" spans="2:22" x14ac:dyDescent="0.4">
      <c r="B19" s="27" t="s">
        <v>2952</v>
      </c>
      <c r="C19" s="27" t="s">
        <v>2953</v>
      </c>
      <c r="D19" s="28">
        <v>9783739880464</v>
      </c>
      <c r="E19" s="27" t="s">
        <v>2954</v>
      </c>
      <c r="F19" s="27" t="s">
        <v>2955</v>
      </c>
      <c r="G19" s="27" t="s">
        <v>2956</v>
      </c>
      <c r="H19" s="27" t="s">
        <v>2957</v>
      </c>
      <c r="I19" s="27"/>
      <c r="J19" s="27">
        <v>1</v>
      </c>
      <c r="K19" s="27" t="s">
        <v>52</v>
      </c>
      <c r="L19" s="27">
        <v>2021</v>
      </c>
      <c r="M19" s="30">
        <v>44354</v>
      </c>
      <c r="N19" s="30"/>
      <c r="O19" s="27"/>
      <c r="P19" s="27"/>
      <c r="Q19" s="27" t="s">
        <v>190</v>
      </c>
      <c r="R19" s="31">
        <v>20</v>
      </c>
      <c r="S19" s="32">
        <v>119</v>
      </c>
      <c r="T19" s="32"/>
      <c r="U19" s="33"/>
      <c r="V19" s="27" t="s">
        <v>2958</v>
      </c>
    </row>
    <row r="20" spans="2:22" x14ac:dyDescent="0.4">
      <c r="B20" s="27" t="s">
        <v>2959</v>
      </c>
      <c r="C20" s="27" t="s">
        <v>2960</v>
      </c>
      <c r="D20" s="28">
        <v>9783739880327</v>
      </c>
      <c r="E20" s="27" t="s">
        <v>2961</v>
      </c>
      <c r="F20" s="27" t="s">
        <v>2962</v>
      </c>
      <c r="G20" s="27" t="s">
        <v>2963</v>
      </c>
      <c r="H20" s="27"/>
      <c r="I20" s="27" t="s">
        <v>2964</v>
      </c>
      <c r="J20" s="27">
        <v>1</v>
      </c>
      <c r="K20" s="27" t="s">
        <v>52</v>
      </c>
      <c r="L20" s="27">
        <v>2021</v>
      </c>
      <c r="M20" s="30">
        <v>44305</v>
      </c>
      <c r="N20" s="30"/>
      <c r="O20" s="27"/>
      <c r="P20" s="27"/>
      <c r="Q20" s="27" t="s">
        <v>190</v>
      </c>
      <c r="R20" s="31">
        <v>49.99</v>
      </c>
      <c r="S20" s="32">
        <v>349</v>
      </c>
      <c r="T20" s="32"/>
      <c r="U20" s="33"/>
      <c r="V20" s="27" t="s">
        <v>2965</v>
      </c>
    </row>
    <row r="21" spans="2:22" x14ac:dyDescent="0.4">
      <c r="B21" s="27" t="s">
        <v>2579</v>
      </c>
      <c r="C21" s="27" t="s">
        <v>2580</v>
      </c>
      <c r="D21" s="28">
        <v>9783739880228</v>
      </c>
      <c r="E21" s="27" t="s">
        <v>2581</v>
      </c>
      <c r="F21" s="27" t="s">
        <v>2582</v>
      </c>
      <c r="G21" s="27" t="s">
        <v>2583</v>
      </c>
      <c r="H21" s="27"/>
      <c r="I21" s="27" t="s">
        <v>2584</v>
      </c>
      <c r="J21" s="27">
        <v>1</v>
      </c>
      <c r="K21" s="27" t="s">
        <v>52</v>
      </c>
      <c r="L21" s="27">
        <v>2020</v>
      </c>
      <c r="M21" s="30">
        <v>43857</v>
      </c>
      <c r="N21" s="30"/>
      <c r="O21" s="27"/>
      <c r="P21" s="27"/>
      <c r="Q21" s="27" t="s">
        <v>190</v>
      </c>
      <c r="R21" s="31">
        <v>24.99</v>
      </c>
      <c r="S21" s="32">
        <v>249</v>
      </c>
      <c r="T21" s="32"/>
      <c r="U21" s="33"/>
      <c r="V21" s="27" t="s">
        <v>2585</v>
      </c>
    </row>
    <row r="22" spans="2:22" x14ac:dyDescent="0.4">
      <c r="B22" s="27" t="s">
        <v>2966</v>
      </c>
      <c r="C22" s="27" t="s">
        <v>2967</v>
      </c>
      <c r="D22" s="28">
        <v>9783739880280</v>
      </c>
      <c r="E22" s="27" t="s">
        <v>2968</v>
      </c>
      <c r="F22" s="27" t="s">
        <v>2969</v>
      </c>
      <c r="G22" s="27"/>
      <c r="H22" s="27" t="s">
        <v>2642</v>
      </c>
      <c r="I22" s="27"/>
      <c r="J22" s="27">
        <v>6</v>
      </c>
      <c r="K22" s="27" t="s">
        <v>2939</v>
      </c>
      <c r="L22" s="27">
        <v>2020</v>
      </c>
      <c r="M22" s="30">
        <v>43941</v>
      </c>
      <c r="N22" s="30"/>
      <c r="O22" s="27"/>
      <c r="P22" s="27"/>
      <c r="Q22" s="27" t="s">
        <v>190</v>
      </c>
      <c r="R22" s="31">
        <v>34.99</v>
      </c>
      <c r="S22" s="32">
        <v>349.99</v>
      </c>
      <c r="T22" s="32"/>
      <c r="U22" s="33"/>
      <c r="V22" s="27" t="s">
        <v>2970</v>
      </c>
    </row>
    <row r="23" spans="2:22" x14ac:dyDescent="0.4">
      <c r="B23" s="27" t="s">
        <v>2971</v>
      </c>
      <c r="C23" s="27" t="s">
        <v>2972</v>
      </c>
      <c r="D23" s="28">
        <v>9783739880587</v>
      </c>
      <c r="E23" s="27" t="s">
        <v>2973</v>
      </c>
      <c r="F23" s="27" t="s">
        <v>2974</v>
      </c>
      <c r="G23" s="27" t="s">
        <v>2975</v>
      </c>
      <c r="H23" s="27" t="s">
        <v>2976</v>
      </c>
      <c r="I23" s="27"/>
      <c r="J23" s="27">
        <v>3</v>
      </c>
      <c r="K23" s="27" t="s">
        <v>1365</v>
      </c>
      <c r="L23" s="27">
        <v>2020</v>
      </c>
      <c r="M23" s="30">
        <v>44053</v>
      </c>
      <c r="N23" s="30"/>
      <c r="O23" s="27"/>
      <c r="P23" s="27"/>
      <c r="Q23" s="27" t="s">
        <v>190</v>
      </c>
      <c r="R23" s="31">
        <v>24.99</v>
      </c>
      <c r="S23" s="32">
        <v>249</v>
      </c>
      <c r="T23" s="32"/>
      <c r="U23" s="33"/>
      <c r="V23" s="27" t="s">
        <v>2977</v>
      </c>
    </row>
    <row r="24" spans="2:22" x14ac:dyDescent="0.4">
      <c r="B24" s="27" t="s">
        <v>2978</v>
      </c>
      <c r="C24" s="27" t="s">
        <v>2979</v>
      </c>
      <c r="D24" s="28">
        <v>9783739880433</v>
      </c>
      <c r="E24" s="27" t="s">
        <v>2980</v>
      </c>
      <c r="F24" s="27" t="s">
        <v>2981</v>
      </c>
      <c r="G24" s="27" t="s">
        <v>2982</v>
      </c>
      <c r="H24" s="27" t="s">
        <v>2983</v>
      </c>
      <c r="I24" s="27"/>
      <c r="J24" s="27">
        <v>2</v>
      </c>
      <c r="K24" s="27" t="s">
        <v>2055</v>
      </c>
      <c r="L24" s="27">
        <v>2020</v>
      </c>
      <c r="M24" s="30">
        <v>43941</v>
      </c>
      <c r="N24" s="30"/>
      <c r="O24" s="27"/>
      <c r="P24" s="27"/>
      <c r="Q24" s="27" t="s">
        <v>190</v>
      </c>
      <c r="R24" s="31">
        <v>39.9</v>
      </c>
      <c r="S24" s="32">
        <v>299</v>
      </c>
      <c r="T24" s="32"/>
      <c r="U24" s="33"/>
      <c r="V24" s="27" t="s">
        <v>2984</v>
      </c>
    </row>
    <row r="25" spans="2:22" x14ac:dyDescent="0.4">
      <c r="B25" s="27" t="s">
        <v>2985</v>
      </c>
      <c r="C25" s="27" t="s">
        <v>2986</v>
      </c>
      <c r="D25" s="28">
        <v>9783816984818</v>
      </c>
      <c r="E25" s="27" t="s">
        <v>2987</v>
      </c>
      <c r="F25" s="27" t="s">
        <v>2988</v>
      </c>
      <c r="G25" s="27" t="s">
        <v>2989</v>
      </c>
      <c r="H25" s="27" t="s">
        <v>2650</v>
      </c>
      <c r="I25" s="27"/>
      <c r="J25" s="27">
        <v>2</v>
      </c>
      <c r="K25" s="27" t="s">
        <v>1346</v>
      </c>
      <c r="L25" s="27">
        <v>2019</v>
      </c>
      <c r="M25" s="30">
        <v>43661</v>
      </c>
      <c r="N25" s="30"/>
      <c r="O25" s="27" t="s">
        <v>1972</v>
      </c>
      <c r="P25" s="27">
        <v>151</v>
      </c>
      <c r="Q25" s="27" t="s">
        <v>1910</v>
      </c>
      <c r="R25" s="31">
        <v>49.8</v>
      </c>
      <c r="S25" s="32">
        <v>135</v>
      </c>
      <c r="T25" s="32"/>
      <c r="U25" s="33"/>
      <c r="V25" s="27" t="s">
        <v>2990</v>
      </c>
    </row>
    <row r="26" spans="2:22" x14ac:dyDescent="0.4">
      <c r="B26" s="27" t="s">
        <v>2002</v>
      </c>
      <c r="C26" s="27" t="s">
        <v>2003</v>
      </c>
      <c r="D26" s="28">
        <v>9783739880235</v>
      </c>
      <c r="E26" s="27" t="s">
        <v>2004</v>
      </c>
      <c r="F26" s="27" t="s">
        <v>2005</v>
      </c>
      <c r="G26" s="27" t="s">
        <v>2006</v>
      </c>
      <c r="H26" s="27" t="s">
        <v>2007</v>
      </c>
      <c r="I26" s="27"/>
      <c r="J26" s="27">
        <v>1</v>
      </c>
      <c r="K26" s="27" t="s">
        <v>52</v>
      </c>
      <c r="L26" s="27">
        <v>2020</v>
      </c>
      <c r="M26" s="30">
        <v>44004</v>
      </c>
      <c r="N26" s="30"/>
      <c r="O26" s="27"/>
      <c r="P26" s="27"/>
      <c r="Q26" s="27" t="s">
        <v>190</v>
      </c>
      <c r="R26" s="31">
        <v>24.99</v>
      </c>
      <c r="S26" s="32">
        <v>149</v>
      </c>
      <c r="T26" s="32"/>
      <c r="U26" s="33"/>
      <c r="V26" s="27" t="s">
        <v>2008</v>
      </c>
    </row>
    <row r="27" spans="2:22" x14ac:dyDescent="0.4">
      <c r="B27" s="27" t="s">
        <v>2991</v>
      </c>
      <c r="C27" s="27" t="s">
        <v>2992</v>
      </c>
      <c r="D27" s="28">
        <v>9783739880358</v>
      </c>
      <c r="E27" s="27" t="s">
        <v>2993</v>
      </c>
      <c r="F27" s="27" t="s">
        <v>2994</v>
      </c>
      <c r="G27" s="27"/>
      <c r="H27" s="27" t="s">
        <v>2845</v>
      </c>
      <c r="I27" s="27"/>
      <c r="J27" s="27">
        <v>1</v>
      </c>
      <c r="K27" s="27" t="s">
        <v>52</v>
      </c>
      <c r="L27" s="27">
        <v>2020</v>
      </c>
      <c r="M27" s="30">
        <v>44088</v>
      </c>
      <c r="N27" s="30"/>
      <c r="O27" s="27"/>
      <c r="P27" s="27"/>
      <c r="Q27" s="27" t="s">
        <v>190</v>
      </c>
      <c r="R27" s="31">
        <v>24.9</v>
      </c>
      <c r="S27" s="32">
        <v>149</v>
      </c>
      <c r="T27" s="32"/>
      <c r="U27" s="33"/>
      <c r="V27" s="27" t="s">
        <v>2995</v>
      </c>
    </row>
    <row r="28" spans="2:22" x14ac:dyDescent="0.4">
      <c r="B28" s="55" t="s">
        <v>2996</v>
      </c>
      <c r="C28" s="55" t="s">
        <v>2997</v>
      </c>
      <c r="D28" s="56">
        <v>9783739880365</v>
      </c>
      <c r="E28" s="55" t="s">
        <v>2998</v>
      </c>
      <c r="F28" s="55" t="s">
        <v>2999</v>
      </c>
      <c r="G28" s="55"/>
      <c r="H28" s="55" t="s">
        <v>2814</v>
      </c>
      <c r="I28" s="55"/>
      <c r="J28" s="55">
        <v>1</v>
      </c>
      <c r="K28" s="55" t="s">
        <v>52</v>
      </c>
      <c r="L28" s="55">
        <v>2021</v>
      </c>
      <c r="M28" s="57">
        <v>44542</v>
      </c>
      <c r="N28" s="57"/>
      <c r="O28" s="55"/>
      <c r="P28" s="55"/>
      <c r="Q28" s="55" t="s">
        <v>190</v>
      </c>
      <c r="R28" s="58"/>
      <c r="S28" s="59"/>
      <c r="T28" s="59"/>
      <c r="U28" s="60"/>
      <c r="V28" s="55"/>
    </row>
    <row r="29" spans="2:22" x14ac:dyDescent="0.4">
      <c r="B29" s="27"/>
      <c r="C29" s="27"/>
      <c r="D29" s="28"/>
      <c r="E29" s="27"/>
      <c r="F29" s="27"/>
      <c r="G29" s="27"/>
      <c r="H29" s="27"/>
      <c r="I29" s="27"/>
      <c r="J29" s="27"/>
      <c r="K29" s="27"/>
      <c r="L29" s="27"/>
      <c r="M29" s="30"/>
      <c r="N29" s="30"/>
      <c r="O29" s="27"/>
      <c r="P29" s="27"/>
      <c r="Q29" s="27"/>
      <c r="R29" s="31"/>
      <c r="S29" s="32"/>
      <c r="T29" s="32"/>
      <c r="U29" s="33"/>
      <c r="V29" s="27"/>
    </row>
    <row r="30" spans="2:22" x14ac:dyDescent="0.4">
      <c r="B30" s="35" t="s">
        <v>128</v>
      </c>
    </row>
    <row r="31" spans="2:22" x14ac:dyDescent="0.4">
      <c r="B31" s="35" t="s">
        <v>133</v>
      </c>
    </row>
    <row r="32" spans="2:22" x14ac:dyDescent="0.4">
      <c r="B32" s="42" t="s">
        <v>3801</v>
      </c>
    </row>
  </sheetData>
  <hyperlinks>
    <hyperlink ref="B5" location="Übersicht!A1" display="zurück zur Übersicht" xr:uid="{07D7602D-9E84-4395-A82A-0D1389BDDBA5}"/>
  </hyperlinks>
  <pageMargins left="0.7" right="0.7" top="0.78740157499999996" bottom="0.78740157499999996"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9CBED-848A-4CAD-9C28-839E1C0DAFCF}">
  <sheetPr>
    <tabColor theme="2" tint="-0.749992370372631"/>
  </sheetPr>
  <dimension ref="A4:V28"/>
  <sheetViews>
    <sheetView showGridLines="0" workbookViewId="0">
      <selection activeCell="A4" sqref="A4"/>
    </sheetView>
  </sheetViews>
  <sheetFormatPr baseColWidth="10" defaultRowHeight="14.6" x14ac:dyDescent="0.4"/>
  <cols>
    <col min="2" max="2" width="16.07421875" customWidth="1"/>
    <col min="3" max="3" width="17.15234375" bestFit="1" customWidth="1"/>
    <col min="4" max="4" width="14.23046875" bestFit="1" customWidth="1"/>
    <col min="5" max="5" width="20.4609375" bestFit="1" customWidth="1"/>
    <col min="6" max="6" width="66.6914062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1300.5</v>
      </c>
      <c r="H8" s="35"/>
      <c r="I8" s="35"/>
      <c r="J8" s="35"/>
      <c r="K8" s="35"/>
      <c r="L8" s="35"/>
    </row>
    <row r="9" spans="1:22" x14ac:dyDescent="0.4">
      <c r="D9" s="36"/>
      <c r="E9" s="36"/>
      <c r="F9" s="35" t="s">
        <v>131</v>
      </c>
      <c r="G9" s="44">
        <f>SUM(Tabelle320[VK Campuslizenz | Institutional Price])</f>
        <v>1530</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286</v>
      </c>
      <c r="C13" s="27" t="s">
        <v>287</v>
      </c>
      <c r="D13" s="28">
        <v>9783772056970</v>
      </c>
      <c r="E13" s="27" t="s">
        <v>288</v>
      </c>
      <c r="F13" s="27" t="s">
        <v>289</v>
      </c>
      <c r="G13" s="27" t="s">
        <v>290</v>
      </c>
      <c r="H13" s="27" t="s">
        <v>291</v>
      </c>
      <c r="I13" s="27"/>
      <c r="J13" s="27">
        <v>1</v>
      </c>
      <c r="K13" s="27" t="s">
        <v>52</v>
      </c>
      <c r="L13" s="27">
        <v>2019</v>
      </c>
      <c r="M13" s="30">
        <v>43780</v>
      </c>
      <c r="N13" s="30"/>
      <c r="O13" s="27"/>
      <c r="P13" s="27"/>
      <c r="Q13" s="27" t="s">
        <v>63</v>
      </c>
      <c r="R13" s="31">
        <v>59</v>
      </c>
      <c r="S13" s="32">
        <v>119</v>
      </c>
      <c r="T13" s="32"/>
      <c r="U13" s="33"/>
      <c r="V13" s="27" t="s">
        <v>292</v>
      </c>
    </row>
    <row r="14" spans="1:22" x14ac:dyDescent="0.4">
      <c r="B14" s="27" t="s">
        <v>293</v>
      </c>
      <c r="C14" s="27" t="s">
        <v>294</v>
      </c>
      <c r="D14" s="28">
        <v>9783823394143</v>
      </c>
      <c r="E14" s="27" t="s">
        <v>295</v>
      </c>
      <c r="F14" s="27" t="s">
        <v>296</v>
      </c>
      <c r="G14" s="27"/>
      <c r="H14" s="27" t="s">
        <v>297</v>
      </c>
      <c r="I14" s="27"/>
      <c r="J14" s="28">
        <v>1</v>
      </c>
      <c r="K14" s="27" t="s">
        <v>52</v>
      </c>
      <c r="L14" s="27">
        <v>2021</v>
      </c>
      <c r="M14" s="30">
        <v>44263</v>
      </c>
      <c r="N14" s="30"/>
      <c r="O14" s="31" t="s">
        <v>298</v>
      </c>
      <c r="P14" s="52">
        <v>39</v>
      </c>
      <c r="Q14" s="27" t="s">
        <v>54</v>
      </c>
      <c r="R14" s="31">
        <v>49</v>
      </c>
      <c r="S14" s="32">
        <v>0</v>
      </c>
      <c r="T14" s="32" t="s">
        <v>44</v>
      </c>
      <c r="U14" s="33" t="s">
        <v>284</v>
      </c>
      <c r="V14" s="27" t="s">
        <v>299</v>
      </c>
    </row>
    <row r="15" spans="1:22" x14ac:dyDescent="0.4">
      <c r="B15" s="27" t="s">
        <v>300</v>
      </c>
      <c r="C15" s="27" t="s">
        <v>301</v>
      </c>
      <c r="D15" s="28">
        <v>9783823393740</v>
      </c>
      <c r="E15" s="27" t="s">
        <v>302</v>
      </c>
      <c r="F15" s="27" t="s">
        <v>303</v>
      </c>
      <c r="G15" s="27"/>
      <c r="H15" s="27" t="s">
        <v>304</v>
      </c>
      <c r="I15" s="27"/>
      <c r="J15" s="28">
        <v>1</v>
      </c>
      <c r="K15" s="27" t="s">
        <v>52</v>
      </c>
      <c r="L15" s="27">
        <v>2022</v>
      </c>
      <c r="M15" s="30">
        <v>44655</v>
      </c>
      <c r="N15" s="30"/>
      <c r="O15" s="31" t="s">
        <v>305</v>
      </c>
      <c r="P15" s="52">
        <v>8</v>
      </c>
      <c r="Q15" s="27" t="s">
        <v>54</v>
      </c>
      <c r="R15" s="31">
        <v>49</v>
      </c>
      <c r="S15" s="32">
        <v>299</v>
      </c>
      <c r="T15" s="32"/>
      <c r="U15" s="33"/>
      <c r="V15" s="27" t="s">
        <v>306</v>
      </c>
    </row>
    <row r="16" spans="1:22" x14ac:dyDescent="0.4">
      <c r="B16" s="27" t="s">
        <v>307</v>
      </c>
      <c r="C16" s="27" t="s">
        <v>308</v>
      </c>
      <c r="D16" s="28">
        <v>9783823393085</v>
      </c>
      <c r="E16" s="27" t="s">
        <v>309</v>
      </c>
      <c r="F16" s="27" t="s">
        <v>310</v>
      </c>
      <c r="G16" s="27" t="s">
        <v>311</v>
      </c>
      <c r="H16" s="27" t="s">
        <v>312</v>
      </c>
      <c r="I16" s="27"/>
      <c r="J16" s="27">
        <v>1</v>
      </c>
      <c r="K16" s="27" t="s">
        <v>52</v>
      </c>
      <c r="L16" s="27">
        <v>2023</v>
      </c>
      <c r="M16" s="30">
        <v>44577</v>
      </c>
      <c r="N16" s="30"/>
      <c r="O16" s="27" t="s">
        <v>313</v>
      </c>
      <c r="P16" s="27"/>
      <c r="Q16" s="27" t="s">
        <v>54</v>
      </c>
      <c r="R16" s="31">
        <v>12.99</v>
      </c>
      <c r="S16" s="32">
        <v>99</v>
      </c>
      <c r="T16" s="32"/>
      <c r="U16" s="33"/>
      <c r="V16" s="27" t="s">
        <v>314</v>
      </c>
    </row>
    <row r="17" spans="2:22" x14ac:dyDescent="0.4">
      <c r="B17" s="27" t="s">
        <v>315</v>
      </c>
      <c r="C17" s="27" t="s">
        <v>316</v>
      </c>
      <c r="D17" s="28">
        <v>9783823393689</v>
      </c>
      <c r="E17" s="27" t="s">
        <v>317</v>
      </c>
      <c r="F17" s="27" t="s">
        <v>318</v>
      </c>
      <c r="G17" s="27" t="s">
        <v>319</v>
      </c>
      <c r="H17" s="27" t="s">
        <v>320</v>
      </c>
      <c r="I17" s="27"/>
      <c r="J17" s="27">
        <v>1</v>
      </c>
      <c r="K17" s="27" t="s">
        <v>52</v>
      </c>
      <c r="L17" s="27">
        <v>2019</v>
      </c>
      <c r="M17" s="30">
        <v>43780</v>
      </c>
      <c r="N17" s="30"/>
      <c r="O17" s="27" t="s">
        <v>87</v>
      </c>
      <c r="P17" s="27"/>
      <c r="Q17" s="27" t="s">
        <v>54</v>
      </c>
      <c r="R17" s="31">
        <v>64</v>
      </c>
      <c r="S17" s="32">
        <v>119</v>
      </c>
      <c r="T17" s="32"/>
      <c r="U17" s="33"/>
      <c r="V17" s="27" t="s">
        <v>321</v>
      </c>
    </row>
    <row r="18" spans="2:22" x14ac:dyDescent="0.4">
      <c r="B18" s="27" t="s">
        <v>322</v>
      </c>
      <c r="C18" s="27" t="s">
        <v>323</v>
      </c>
      <c r="D18" s="28">
        <v>9783772057052</v>
      </c>
      <c r="E18" s="27" t="s">
        <v>324</v>
      </c>
      <c r="F18" s="27" t="s">
        <v>325</v>
      </c>
      <c r="G18" s="27"/>
      <c r="H18" s="27"/>
      <c r="I18" s="27" t="s">
        <v>326</v>
      </c>
      <c r="J18" s="27">
        <v>1</v>
      </c>
      <c r="K18" s="27" t="s">
        <v>52</v>
      </c>
      <c r="L18" s="27">
        <v>2020</v>
      </c>
      <c r="M18" s="30">
        <v>44025</v>
      </c>
      <c r="N18" s="30"/>
      <c r="O18" s="27" t="s">
        <v>327</v>
      </c>
      <c r="P18" s="53" t="s">
        <v>328</v>
      </c>
      <c r="Q18" s="27" t="s">
        <v>63</v>
      </c>
      <c r="R18" s="31">
        <v>78</v>
      </c>
      <c r="S18" s="32">
        <v>119</v>
      </c>
      <c r="T18" s="32"/>
      <c r="U18" s="33"/>
      <c r="V18" s="27" t="s">
        <v>329</v>
      </c>
    </row>
    <row r="19" spans="2:22" x14ac:dyDescent="0.4">
      <c r="B19" s="27" t="s">
        <v>330</v>
      </c>
      <c r="C19" s="27" t="s">
        <v>331</v>
      </c>
      <c r="D19" s="28">
        <v>9783823394129</v>
      </c>
      <c r="E19" s="27" t="s">
        <v>332</v>
      </c>
      <c r="F19" s="27" t="s">
        <v>333</v>
      </c>
      <c r="G19" s="27"/>
      <c r="H19" s="27" t="s">
        <v>334</v>
      </c>
      <c r="I19" s="27"/>
      <c r="J19" s="27">
        <v>1</v>
      </c>
      <c r="K19" s="27" t="s">
        <v>52</v>
      </c>
      <c r="L19" s="27">
        <v>2020</v>
      </c>
      <c r="M19" s="30">
        <v>44158</v>
      </c>
      <c r="N19" s="30"/>
      <c r="O19" s="27" t="s">
        <v>335</v>
      </c>
      <c r="P19" s="27">
        <v>7</v>
      </c>
      <c r="Q19" s="27" t="s">
        <v>54</v>
      </c>
      <c r="R19" s="31">
        <v>58</v>
      </c>
      <c r="S19" s="32">
        <v>119</v>
      </c>
      <c r="T19" s="32"/>
      <c r="U19" s="33"/>
      <c r="V19" s="27" t="s">
        <v>336</v>
      </c>
    </row>
    <row r="20" spans="2:22" x14ac:dyDescent="0.4">
      <c r="B20" s="27" t="s">
        <v>337</v>
      </c>
      <c r="C20" s="27" t="s">
        <v>338</v>
      </c>
      <c r="D20" s="28">
        <v>9783823393504</v>
      </c>
      <c r="E20" s="27" t="s">
        <v>339</v>
      </c>
      <c r="F20" s="27" t="s">
        <v>340</v>
      </c>
      <c r="G20" s="27" t="s">
        <v>341</v>
      </c>
      <c r="H20" s="27"/>
      <c r="I20" s="27" t="s">
        <v>342</v>
      </c>
      <c r="J20" s="27">
        <v>1</v>
      </c>
      <c r="K20" s="27" t="s">
        <v>52</v>
      </c>
      <c r="L20" s="27">
        <v>2020</v>
      </c>
      <c r="M20" s="30">
        <v>44102</v>
      </c>
      <c r="N20" s="30"/>
      <c r="O20" s="27" t="s">
        <v>335</v>
      </c>
      <c r="P20" s="27">
        <v>6</v>
      </c>
      <c r="Q20" s="27" t="s">
        <v>54</v>
      </c>
      <c r="R20" s="31">
        <v>78</v>
      </c>
      <c r="S20" s="32">
        <v>119</v>
      </c>
      <c r="T20" s="32"/>
      <c r="U20" s="33"/>
      <c r="V20" s="27" t="s">
        <v>343</v>
      </c>
    </row>
    <row r="21" spans="2:22" x14ac:dyDescent="0.4">
      <c r="B21" s="27" t="s">
        <v>344</v>
      </c>
      <c r="C21" s="27" t="s">
        <v>345</v>
      </c>
      <c r="D21" s="28">
        <v>9783823393436</v>
      </c>
      <c r="E21" s="27" t="s">
        <v>346</v>
      </c>
      <c r="F21" s="27" t="s">
        <v>347</v>
      </c>
      <c r="G21" s="27" t="s">
        <v>348</v>
      </c>
      <c r="H21" s="27"/>
      <c r="I21" s="27" t="s">
        <v>349</v>
      </c>
      <c r="J21" s="27">
        <v>1</v>
      </c>
      <c r="K21" s="27" t="s">
        <v>52</v>
      </c>
      <c r="L21" s="27">
        <v>2021</v>
      </c>
      <c r="M21" s="30">
        <v>44263</v>
      </c>
      <c r="N21" s="30"/>
      <c r="O21" s="27" t="s">
        <v>124</v>
      </c>
      <c r="P21" s="27">
        <v>84</v>
      </c>
      <c r="Q21" s="27" t="s">
        <v>54</v>
      </c>
      <c r="R21" s="31">
        <v>68</v>
      </c>
      <c r="S21" s="32">
        <v>119</v>
      </c>
      <c r="T21" s="32"/>
      <c r="U21" s="33"/>
      <c r="V21" s="27" t="s">
        <v>350</v>
      </c>
    </row>
    <row r="22" spans="2:22" x14ac:dyDescent="0.4">
      <c r="B22" s="27" t="s">
        <v>351</v>
      </c>
      <c r="C22" s="27" t="s">
        <v>352</v>
      </c>
      <c r="D22" s="28">
        <v>9783772056987</v>
      </c>
      <c r="E22" s="27" t="s">
        <v>353</v>
      </c>
      <c r="F22" s="27" t="s">
        <v>354</v>
      </c>
      <c r="G22" s="27" t="s">
        <v>355</v>
      </c>
      <c r="H22" s="27" t="s">
        <v>356</v>
      </c>
      <c r="I22" s="27" t="s">
        <v>357</v>
      </c>
      <c r="J22" s="27">
        <v>1</v>
      </c>
      <c r="K22" s="27" t="s">
        <v>52</v>
      </c>
      <c r="L22" s="27">
        <v>2020</v>
      </c>
      <c r="M22" s="30">
        <v>43962</v>
      </c>
      <c r="N22" s="30"/>
      <c r="O22" s="27" t="s">
        <v>62</v>
      </c>
      <c r="P22" s="27">
        <v>146</v>
      </c>
      <c r="Q22" s="27" t="s">
        <v>63</v>
      </c>
      <c r="R22" s="31">
        <v>58</v>
      </c>
      <c r="S22" s="32">
        <v>0</v>
      </c>
      <c r="T22" s="32" t="s">
        <v>44</v>
      </c>
      <c r="U22" s="33" t="s">
        <v>55</v>
      </c>
      <c r="V22" s="27" t="s">
        <v>358</v>
      </c>
    </row>
    <row r="23" spans="2:22" x14ac:dyDescent="0.4">
      <c r="B23" s="27" t="s">
        <v>359</v>
      </c>
      <c r="C23" s="27" t="s">
        <v>360</v>
      </c>
      <c r="D23" s="28">
        <v>9783772057007</v>
      </c>
      <c r="E23" s="27" t="s">
        <v>361</v>
      </c>
      <c r="F23" s="27" t="s">
        <v>362</v>
      </c>
      <c r="G23" s="27" t="s">
        <v>363</v>
      </c>
      <c r="H23" s="27" t="s">
        <v>364</v>
      </c>
      <c r="I23" s="27"/>
      <c r="J23" s="27">
        <v>1</v>
      </c>
      <c r="K23" s="27" t="s">
        <v>52</v>
      </c>
      <c r="L23" s="27">
        <v>2019</v>
      </c>
      <c r="M23" s="30">
        <v>43815</v>
      </c>
      <c r="N23" s="30"/>
      <c r="O23" s="27" t="s">
        <v>62</v>
      </c>
      <c r="P23" s="27">
        <v>145</v>
      </c>
      <c r="Q23" s="27" t="s">
        <v>63</v>
      </c>
      <c r="R23" s="31">
        <v>58</v>
      </c>
      <c r="S23" s="32">
        <v>0</v>
      </c>
      <c r="T23" s="32" t="s">
        <v>44</v>
      </c>
      <c r="U23" s="33" t="s">
        <v>55</v>
      </c>
      <c r="V23" s="27" t="s">
        <v>365</v>
      </c>
    </row>
    <row r="24" spans="2:22" x14ac:dyDescent="0.4">
      <c r="B24" s="27" t="s">
        <v>366</v>
      </c>
      <c r="C24" s="27" t="s">
        <v>367</v>
      </c>
      <c r="D24" s="28">
        <v>9783823393894</v>
      </c>
      <c r="E24" s="27" t="s">
        <v>368</v>
      </c>
      <c r="F24" s="27" t="s">
        <v>369</v>
      </c>
      <c r="G24" s="27"/>
      <c r="H24" s="27" t="s">
        <v>370</v>
      </c>
      <c r="I24" s="27"/>
      <c r="J24" s="27">
        <v>1</v>
      </c>
      <c r="K24" s="27" t="s">
        <v>52</v>
      </c>
      <c r="L24" s="27">
        <v>2020</v>
      </c>
      <c r="M24" s="30">
        <v>44039</v>
      </c>
      <c r="N24" s="30"/>
      <c r="O24" s="27" t="s">
        <v>335</v>
      </c>
      <c r="P24" s="27">
        <v>4</v>
      </c>
      <c r="Q24" s="27" t="s">
        <v>54</v>
      </c>
      <c r="R24" s="31">
        <v>58</v>
      </c>
      <c r="S24" s="32">
        <v>119</v>
      </c>
      <c r="T24" s="32"/>
      <c r="U24" s="33"/>
      <c r="V24" s="27" t="s">
        <v>371</v>
      </c>
    </row>
    <row r="25" spans="2:22" x14ac:dyDescent="0.4">
      <c r="B25" s="27" t="s">
        <v>372</v>
      </c>
      <c r="C25" s="27" t="s">
        <v>373</v>
      </c>
      <c r="D25" s="28">
        <v>9783823394136</v>
      </c>
      <c r="E25" s="27" t="s">
        <v>374</v>
      </c>
      <c r="F25" s="27" t="s">
        <v>375</v>
      </c>
      <c r="G25" s="27" t="s">
        <v>376</v>
      </c>
      <c r="H25" s="27" t="s">
        <v>377</v>
      </c>
      <c r="I25" s="27"/>
      <c r="J25" s="27">
        <v>4</v>
      </c>
      <c r="K25" s="27" t="s">
        <v>378</v>
      </c>
      <c r="L25" s="27">
        <v>2021</v>
      </c>
      <c r="M25" s="30">
        <v>44389</v>
      </c>
      <c r="N25" s="30"/>
      <c r="O25" s="27" t="s">
        <v>176</v>
      </c>
      <c r="P25" s="27"/>
      <c r="Q25" s="27" t="s">
        <v>54</v>
      </c>
      <c r="R25" s="31">
        <v>29.9</v>
      </c>
      <c r="S25" s="32">
        <v>299</v>
      </c>
      <c r="T25" s="32"/>
      <c r="U25" s="33"/>
      <c r="V25" s="27" t="s">
        <v>379</v>
      </c>
    </row>
    <row r="26" spans="2:22" x14ac:dyDescent="0.4">
      <c r="B26" s="35" t="s">
        <v>128</v>
      </c>
    </row>
    <row r="27" spans="2:22" x14ac:dyDescent="0.4">
      <c r="B27" s="35" t="s">
        <v>133</v>
      </c>
    </row>
    <row r="28" spans="2:22" x14ac:dyDescent="0.4">
      <c r="B28" s="42" t="s">
        <v>3801</v>
      </c>
    </row>
  </sheetData>
  <hyperlinks>
    <hyperlink ref="B5" location="Übersicht!A1" display="zurück zur Übersicht" xr:uid="{967B31F7-166E-49F4-BAB1-FA662CF512AF}"/>
  </hyperlinks>
  <pageMargins left="0.7" right="0.7" top="0.78740157499999996" bottom="0.78740157499999996"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1907C-E1DA-4C90-9105-3D83266100A8}">
  <dimension ref="A4:V25"/>
  <sheetViews>
    <sheetView showGridLines="0" workbookViewId="0">
      <selection activeCell="A4" sqref="A4"/>
    </sheetView>
  </sheetViews>
  <sheetFormatPr baseColWidth="10" defaultRowHeight="14.6" x14ac:dyDescent="0.4"/>
  <cols>
    <col min="2" max="2" width="16.460937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9.53515625" customWidth="1"/>
    <col min="11" max="11" width="21.69140625" customWidth="1"/>
    <col min="12" max="12" width="18.84375" customWidth="1"/>
    <col min="13" max="13" width="13.84375" customWidth="1"/>
    <col min="14" max="14" width="35.1523437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6"/>
      <c r="E7" s="78"/>
      <c r="F7" s="40" t="s">
        <v>132</v>
      </c>
      <c r="G7" s="54" t="s">
        <v>127</v>
      </c>
      <c r="H7" s="35"/>
      <c r="I7" s="35"/>
      <c r="J7" s="35"/>
      <c r="K7" s="35"/>
      <c r="L7" s="35"/>
    </row>
    <row r="8" spans="1:22" x14ac:dyDescent="0.4">
      <c r="D8" s="36"/>
      <c r="E8" s="78"/>
      <c r="F8" s="41" t="s">
        <v>129</v>
      </c>
      <c r="G8" s="43">
        <f>SUM(S:S)*0.85</f>
        <v>1660.05</v>
      </c>
      <c r="H8" s="35"/>
      <c r="I8" s="35"/>
      <c r="J8" s="35"/>
      <c r="K8" s="35"/>
      <c r="L8" s="35"/>
    </row>
    <row r="9" spans="1:22" x14ac:dyDescent="0.4">
      <c r="D9" s="36"/>
      <c r="E9" s="78"/>
      <c r="F9" s="35" t="s">
        <v>131</v>
      </c>
      <c r="G9" s="44">
        <f>SUM(Tabelle3619[VK Campuslizenz | Institutional Price])</f>
        <v>1953</v>
      </c>
      <c r="H9" s="35"/>
      <c r="I9" s="35"/>
      <c r="J9" s="35"/>
      <c r="K9" s="35"/>
      <c r="L9" s="35"/>
    </row>
    <row r="10" spans="1:22" x14ac:dyDescent="0.4">
      <c r="D10" s="36"/>
      <c r="E10" s="78"/>
      <c r="F10" s="35"/>
      <c r="G10" s="54"/>
      <c r="H10" s="35"/>
      <c r="I10" s="35"/>
      <c r="J10" s="35"/>
      <c r="K10" s="35"/>
      <c r="L10" s="35"/>
    </row>
    <row r="11" spans="1:22" x14ac:dyDescent="0.4">
      <c r="C11" s="39"/>
      <c r="D11" s="39"/>
      <c r="E11" s="79"/>
      <c r="F11" s="39"/>
    </row>
    <row r="12" spans="1:22" x14ac:dyDescent="0.4">
      <c r="B12" s="80" t="s">
        <v>26</v>
      </c>
      <c r="C12" s="80" t="s">
        <v>27</v>
      </c>
      <c r="D12" s="80" t="s">
        <v>28</v>
      </c>
      <c r="E12" s="81" t="s">
        <v>29</v>
      </c>
      <c r="F12" s="80" t="s">
        <v>30</v>
      </c>
      <c r="G12" s="80" t="s">
        <v>31</v>
      </c>
      <c r="H12" s="80" t="s">
        <v>32</v>
      </c>
      <c r="I12" s="80" t="s">
        <v>33</v>
      </c>
      <c r="J12" s="80" t="s">
        <v>34</v>
      </c>
      <c r="K12" s="80" t="s">
        <v>35</v>
      </c>
      <c r="L12" s="80" t="s">
        <v>36</v>
      </c>
      <c r="M12" s="80" t="s">
        <v>37</v>
      </c>
      <c r="N12" s="80" t="s">
        <v>38</v>
      </c>
      <c r="O12" s="80" t="s">
        <v>39</v>
      </c>
      <c r="P12" s="80" t="s">
        <v>40</v>
      </c>
      <c r="Q12" s="80" t="s">
        <v>41</v>
      </c>
      <c r="R12" s="80" t="s">
        <v>42</v>
      </c>
      <c r="S12" s="80" t="s">
        <v>43</v>
      </c>
      <c r="T12" s="82" t="s">
        <v>44</v>
      </c>
      <c r="U12" s="83" t="s">
        <v>45</v>
      </c>
      <c r="V12" s="80" t="s">
        <v>46</v>
      </c>
    </row>
    <row r="13" spans="1:22" x14ac:dyDescent="0.4">
      <c r="B13" s="27" t="s">
        <v>2080</v>
      </c>
      <c r="C13" s="27" t="s">
        <v>2081</v>
      </c>
      <c r="D13" s="28" t="s">
        <v>3087</v>
      </c>
      <c r="E13" s="84" t="s">
        <v>2082</v>
      </c>
      <c r="F13" s="27" t="s">
        <v>2083</v>
      </c>
      <c r="G13" s="27" t="s">
        <v>2084</v>
      </c>
      <c r="H13" s="27" t="s">
        <v>3018</v>
      </c>
      <c r="I13" s="27" t="s">
        <v>3088</v>
      </c>
      <c r="J13" s="27">
        <v>1</v>
      </c>
      <c r="K13" s="27" t="s">
        <v>52</v>
      </c>
      <c r="L13" s="27">
        <v>2022</v>
      </c>
      <c r="M13" s="30">
        <v>44606</v>
      </c>
      <c r="N13" s="30"/>
      <c r="O13" s="27" t="s">
        <v>3089</v>
      </c>
      <c r="P13" s="27" t="s">
        <v>3090</v>
      </c>
      <c r="Q13" s="27" t="s">
        <v>1910</v>
      </c>
      <c r="R13" s="31">
        <v>148</v>
      </c>
      <c r="S13" s="31">
        <v>222</v>
      </c>
      <c r="T13" s="32" t="s">
        <v>3018</v>
      </c>
      <c r="U13" s="33" t="s">
        <v>3018</v>
      </c>
      <c r="V13" s="27" t="s">
        <v>3091</v>
      </c>
    </row>
    <row r="14" spans="1:22" x14ac:dyDescent="0.4">
      <c r="B14" s="27" t="s">
        <v>2088</v>
      </c>
      <c r="C14" s="27" t="s">
        <v>2089</v>
      </c>
      <c r="D14" s="28" t="s">
        <v>3092</v>
      </c>
      <c r="E14" s="84" t="s">
        <v>2090</v>
      </c>
      <c r="F14" s="27" t="s">
        <v>2091</v>
      </c>
      <c r="G14" s="27" t="s">
        <v>2092</v>
      </c>
      <c r="H14" s="27" t="s">
        <v>3018</v>
      </c>
      <c r="I14" s="27" t="s">
        <v>3093</v>
      </c>
      <c r="J14" s="27">
        <v>1</v>
      </c>
      <c r="K14" s="27" t="s">
        <v>52</v>
      </c>
      <c r="L14" s="27">
        <v>2022</v>
      </c>
      <c r="M14" s="30">
        <v>44606</v>
      </c>
      <c r="N14" s="30"/>
      <c r="O14" s="27" t="s">
        <v>3094</v>
      </c>
      <c r="P14" s="27" t="s">
        <v>3095</v>
      </c>
      <c r="Q14" s="27" t="s">
        <v>1910</v>
      </c>
      <c r="R14" s="31">
        <v>148</v>
      </c>
      <c r="S14" s="31">
        <v>222</v>
      </c>
      <c r="T14" s="32" t="s">
        <v>3018</v>
      </c>
      <c r="U14" s="33" t="s">
        <v>3018</v>
      </c>
      <c r="V14" s="27" t="s">
        <v>3096</v>
      </c>
    </row>
    <row r="15" spans="1:22" x14ac:dyDescent="0.4">
      <c r="B15" s="27" t="s">
        <v>3097</v>
      </c>
      <c r="C15" s="27" t="s">
        <v>3098</v>
      </c>
      <c r="D15" s="28" t="s">
        <v>3099</v>
      </c>
      <c r="E15" s="84" t="s">
        <v>3100</v>
      </c>
      <c r="F15" s="27" t="s">
        <v>3101</v>
      </c>
      <c r="G15" s="27" t="s">
        <v>2061</v>
      </c>
      <c r="H15" s="27" t="s">
        <v>3018</v>
      </c>
      <c r="I15" s="27" t="s">
        <v>3102</v>
      </c>
      <c r="J15" s="27">
        <v>1</v>
      </c>
      <c r="K15" s="27" t="s">
        <v>52</v>
      </c>
      <c r="L15" s="27">
        <v>2023</v>
      </c>
      <c r="M15" s="30">
        <v>45096</v>
      </c>
      <c r="N15" s="30"/>
      <c r="O15" s="27" t="s">
        <v>2063</v>
      </c>
      <c r="P15" s="27" t="s">
        <v>3018</v>
      </c>
      <c r="Q15" s="27" t="s">
        <v>1910</v>
      </c>
      <c r="R15" s="31">
        <v>148</v>
      </c>
      <c r="S15" s="31">
        <v>222</v>
      </c>
      <c r="T15" s="32" t="s">
        <v>3018</v>
      </c>
      <c r="U15" s="33" t="s">
        <v>3018</v>
      </c>
      <c r="V15" s="27" t="s">
        <v>3103</v>
      </c>
    </row>
    <row r="16" spans="1:22" x14ac:dyDescent="0.4">
      <c r="B16" s="27" t="s">
        <v>3104</v>
      </c>
      <c r="C16" s="27" t="s">
        <v>3105</v>
      </c>
      <c r="D16" s="28" t="s">
        <v>3106</v>
      </c>
      <c r="E16" s="84" t="s">
        <v>3107</v>
      </c>
      <c r="F16" s="27" t="s">
        <v>3108</v>
      </c>
      <c r="G16" s="27" t="s">
        <v>3109</v>
      </c>
      <c r="H16" s="27" t="s">
        <v>3018</v>
      </c>
      <c r="I16" s="27" t="s">
        <v>2109</v>
      </c>
      <c r="J16" s="27">
        <v>1</v>
      </c>
      <c r="K16" s="27" t="s">
        <v>52</v>
      </c>
      <c r="L16" s="27">
        <v>2023</v>
      </c>
      <c r="M16" s="30">
        <v>44970</v>
      </c>
      <c r="N16" s="30"/>
      <c r="O16" s="27" t="s">
        <v>3110</v>
      </c>
      <c r="P16" s="27" t="s">
        <v>3018</v>
      </c>
      <c r="Q16" s="27" t="s">
        <v>1910</v>
      </c>
      <c r="R16" s="31">
        <v>148</v>
      </c>
      <c r="S16" s="31">
        <v>222</v>
      </c>
      <c r="T16" s="32" t="s">
        <v>3018</v>
      </c>
      <c r="U16" s="33" t="s">
        <v>3018</v>
      </c>
      <c r="V16" s="27" t="s">
        <v>3111</v>
      </c>
    </row>
    <row r="17" spans="2:22" x14ac:dyDescent="0.4">
      <c r="B17" s="27" t="s">
        <v>3112</v>
      </c>
      <c r="C17" s="27" t="s">
        <v>3113</v>
      </c>
      <c r="D17" s="28" t="s">
        <v>3114</v>
      </c>
      <c r="E17" s="84" t="s">
        <v>3115</v>
      </c>
      <c r="F17" s="27" t="s">
        <v>3116</v>
      </c>
      <c r="G17" s="27" t="s">
        <v>3117</v>
      </c>
      <c r="H17" s="27" t="s">
        <v>3018</v>
      </c>
      <c r="I17" s="27" t="s">
        <v>3118</v>
      </c>
      <c r="J17" s="27">
        <v>1</v>
      </c>
      <c r="K17" s="27" t="s">
        <v>52</v>
      </c>
      <c r="L17" s="27">
        <v>2022</v>
      </c>
      <c r="M17" s="30">
        <v>44830</v>
      </c>
      <c r="N17" s="30"/>
      <c r="O17" s="27" t="s">
        <v>3119</v>
      </c>
      <c r="P17" s="27" t="s">
        <v>3120</v>
      </c>
      <c r="Q17" s="27" t="s">
        <v>1910</v>
      </c>
      <c r="R17" s="31">
        <v>148</v>
      </c>
      <c r="S17" s="31">
        <v>222</v>
      </c>
      <c r="T17" s="32" t="s">
        <v>3018</v>
      </c>
      <c r="U17" s="33" t="s">
        <v>3018</v>
      </c>
      <c r="V17" s="27" t="s">
        <v>3121</v>
      </c>
    </row>
    <row r="18" spans="2:22" x14ac:dyDescent="0.4">
      <c r="B18" s="27" t="s">
        <v>3122</v>
      </c>
      <c r="C18" s="27" t="s">
        <v>3123</v>
      </c>
      <c r="D18" s="28" t="s">
        <v>3124</v>
      </c>
      <c r="E18" s="84" t="s">
        <v>3125</v>
      </c>
      <c r="F18" s="27" t="s">
        <v>3126</v>
      </c>
      <c r="G18" s="27" t="s">
        <v>2124</v>
      </c>
      <c r="H18" s="27" t="s">
        <v>3018</v>
      </c>
      <c r="I18" s="27" t="s">
        <v>3127</v>
      </c>
      <c r="J18" s="27">
        <v>1</v>
      </c>
      <c r="K18" s="27" t="s">
        <v>52</v>
      </c>
      <c r="L18" s="27">
        <v>2023</v>
      </c>
      <c r="M18" s="30">
        <v>45012</v>
      </c>
      <c r="N18" s="30"/>
      <c r="O18" s="27" t="s">
        <v>2126</v>
      </c>
      <c r="P18" s="27" t="s">
        <v>3018</v>
      </c>
      <c r="Q18" s="27" t="s">
        <v>1910</v>
      </c>
      <c r="R18" s="31">
        <v>148</v>
      </c>
      <c r="S18" s="31">
        <v>222</v>
      </c>
      <c r="T18" s="32" t="s">
        <v>3018</v>
      </c>
      <c r="U18" s="33" t="s">
        <v>3018</v>
      </c>
      <c r="V18" s="27" t="s">
        <v>3128</v>
      </c>
    </row>
    <row r="19" spans="2:22" x14ac:dyDescent="0.4">
      <c r="B19" s="27" t="s">
        <v>3129</v>
      </c>
      <c r="C19" s="27" t="s">
        <v>3130</v>
      </c>
      <c r="D19" s="27" t="s">
        <v>3131</v>
      </c>
      <c r="E19" s="84" t="s">
        <v>3132</v>
      </c>
      <c r="F19" s="27" t="s">
        <v>3133</v>
      </c>
      <c r="G19" s="27" t="s">
        <v>3134</v>
      </c>
      <c r="H19" s="27" t="s">
        <v>3018</v>
      </c>
      <c r="I19" s="27" t="s">
        <v>3135</v>
      </c>
      <c r="J19" s="27">
        <v>1</v>
      </c>
      <c r="K19" s="27" t="s">
        <v>52</v>
      </c>
      <c r="L19" s="27">
        <v>2023</v>
      </c>
      <c r="M19" s="30">
        <v>44984</v>
      </c>
      <c r="N19" s="30"/>
      <c r="O19" s="27" t="s">
        <v>3136</v>
      </c>
      <c r="P19" s="27" t="s">
        <v>3018</v>
      </c>
      <c r="Q19" s="27" t="s">
        <v>1910</v>
      </c>
      <c r="R19" s="31">
        <v>148</v>
      </c>
      <c r="S19" s="31">
        <v>222</v>
      </c>
      <c r="T19" s="27" t="s">
        <v>3018</v>
      </c>
      <c r="U19" s="27" t="s">
        <v>3018</v>
      </c>
      <c r="V19" s="27" t="s">
        <v>3137</v>
      </c>
    </row>
    <row r="20" spans="2:22" x14ac:dyDescent="0.4">
      <c r="B20" s="27" t="s">
        <v>3138</v>
      </c>
      <c r="C20" s="27" t="s">
        <v>3139</v>
      </c>
      <c r="D20" s="27" t="s">
        <v>3140</v>
      </c>
      <c r="E20" s="84" t="s">
        <v>3141</v>
      </c>
      <c r="F20" s="27" t="s">
        <v>3142</v>
      </c>
      <c r="G20" s="27" t="s">
        <v>3143</v>
      </c>
      <c r="H20" s="27" t="s">
        <v>3144</v>
      </c>
      <c r="I20" s="27" t="s">
        <v>3018</v>
      </c>
      <c r="J20" s="27">
        <v>1</v>
      </c>
      <c r="K20" s="27" t="s">
        <v>3145</v>
      </c>
      <c r="L20" s="27">
        <v>2023</v>
      </c>
      <c r="M20" s="30"/>
      <c r="N20" s="30">
        <v>45152</v>
      </c>
      <c r="O20" s="27" t="s">
        <v>3146</v>
      </c>
      <c r="P20" s="27" t="s">
        <v>3018</v>
      </c>
      <c r="Q20" s="27" t="s">
        <v>1910</v>
      </c>
      <c r="R20" s="31">
        <v>49.8</v>
      </c>
      <c r="S20" s="31">
        <v>399</v>
      </c>
      <c r="T20" s="27" t="s">
        <v>3018</v>
      </c>
      <c r="U20" s="27" t="s">
        <v>3018</v>
      </c>
      <c r="V20" s="27" t="s">
        <v>3147</v>
      </c>
    </row>
    <row r="21" spans="2:22" x14ac:dyDescent="0.4">
      <c r="E21" s="1"/>
    </row>
    <row r="22" spans="2:22" x14ac:dyDescent="0.4">
      <c r="E22" s="1"/>
    </row>
    <row r="23" spans="2:22" x14ac:dyDescent="0.4">
      <c r="B23" s="35" t="s">
        <v>128</v>
      </c>
      <c r="E23" s="1"/>
    </row>
    <row r="24" spans="2:22" x14ac:dyDescent="0.4">
      <c r="B24" s="35" t="s">
        <v>133</v>
      </c>
      <c r="E24" s="1"/>
    </row>
    <row r="25" spans="2:22" x14ac:dyDescent="0.4">
      <c r="B25" s="42" t="s">
        <v>3801</v>
      </c>
      <c r="E25" s="1"/>
    </row>
  </sheetData>
  <hyperlinks>
    <hyperlink ref="B5" location="Übersicht!A1" display="zurück zur Übersicht" xr:uid="{94F173AE-98F8-410D-9D17-5298D225D181}"/>
  </hyperlinks>
  <pageMargins left="0.7" right="0.7" top="0.78740157499999996" bottom="0.78740157499999996"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225C9-38CB-4C1E-B870-031B9DDEDD3E}">
  <dimension ref="A4:V34"/>
  <sheetViews>
    <sheetView showGridLines="0" workbookViewId="0">
      <selection activeCell="A4" sqref="A4"/>
    </sheetView>
  </sheetViews>
  <sheetFormatPr baseColWidth="10" defaultRowHeight="14.6" x14ac:dyDescent="0.4"/>
  <cols>
    <col min="2" max="2" width="16.460937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84375" customWidth="1"/>
    <col min="14" max="14" width="3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6"/>
      <c r="E7" s="36"/>
      <c r="F7" s="40" t="s">
        <v>132</v>
      </c>
      <c r="G7" s="54" t="s">
        <v>127</v>
      </c>
      <c r="H7" s="35"/>
      <c r="I7" s="35"/>
      <c r="J7" s="35"/>
      <c r="K7" s="35"/>
      <c r="L7" s="35"/>
    </row>
    <row r="8" spans="1:22" x14ac:dyDescent="0.4">
      <c r="D8" s="36"/>
      <c r="E8" s="36"/>
      <c r="F8" s="41" t="s">
        <v>129</v>
      </c>
      <c r="G8" s="43">
        <f>SUM(S:S)*0.85</f>
        <v>3119.5</v>
      </c>
      <c r="H8" s="35"/>
      <c r="I8" s="35"/>
      <c r="J8" s="35"/>
      <c r="K8" s="35"/>
      <c r="L8" s="35"/>
    </row>
    <row r="9" spans="1:22" x14ac:dyDescent="0.4">
      <c r="D9" s="36"/>
      <c r="E9" s="36"/>
      <c r="F9" s="35" t="s">
        <v>131</v>
      </c>
      <c r="G9" s="44">
        <f>SUM(Tabelle367[VK Campuslizenz | Institutional Price])</f>
        <v>3670</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3012</v>
      </c>
      <c r="C13" s="27" t="s">
        <v>3013</v>
      </c>
      <c r="D13" s="27" t="s">
        <v>3014</v>
      </c>
      <c r="E13" s="27" t="s">
        <v>3015</v>
      </c>
      <c r="F13" s="27" t="s">
        <v>3016</v>
      </c>
      <c r="G13" s="27" t="s">
        <v>3017</v>
      </c>
      <c r="H13" s="27" t="s">
        <v>3018</v>
      </c>
      <c r="I13" s="27" t="s">
        <v>3019</v>
      </c>
      <c r="J13" s="27">
        <v>1</v>
      </c>
      <c r="K13" s="27" t="s">
        <v>52</v>
      </c>
      <c r="L13" s="27">
        <v>2023</v>
      </c>
      <c r="M13" s="30">
        <v>44998</v>
      </c>
      <c r="N13" s="75"/>
      <c r="O13" s="77" t="s">
        <v>3020</v>
      </c>
      <c r="P13" s="77" t="s">
        <v>3021</v>
      </c>
      <c r="Q13" s="27" t="s">
        <v>54</v>
      </c>
      <c r="R13" s="31">
        <v>64</v>
      </c>
      <c r="S13" s="31">
        <v>139</v>
      </c>
      <c r="T13" s="27" t="s">
        <v>3018</v>
      </c>
      <c r="U13" s="27" t="s">
        <v>3018</v>
      </c>
      <c r="V13" s="27" t="s">
        <v>3022</v>
      </c>
    </row>
    <row r="14" spans="1:22" x14ac:dyDescent="0.4">
      <c r="B14" s="27" t="s">
        <v>3148</v>
      </c>
      <c r="C14" s="27" t="s">
        <v>3149</v>
      </c>
      <c r="D14" s="27" t="s">
        <v>3150</v>
      </c>
      <c r="E14" s="27" t="s">
        <v>3151</v>
      </c>
      <c r="F14" s="27" t="s">
        <v>3152</v>
      </c>
      <c r="G14" s="27" t="s">
        <v>3153</v>
      </c>
      <c r="H14" s="27" t="s">
        <v>3018</v>
      </c>
      <c r="I14" s="27" t="s">
        <v>535</v>
      </c>
      <c r="J14" s="27">
        <v>1</v>
      </c>
      <c r="K14" s="27" t="s">
        <v>52</v>
      </c>
      <c r="L14" s="27">
        <v>2023</v>
      </c>
      <c r="M14" s="30"/>
      <c r="N14" s="16">
        <v>45173</v>
      </c>
      <c r="O14" s="13" t="s">
        <v>87</v>
      </c>
      <c r="P14" s="13" t="s">
        <v>3018</v>
      </c>
      <c r="Q14" s="27" t="s">
        <v>54</v>
      </c>
      <c r="R14" s="31">
        <v>68</v>
      </c>
      <c r="S14" s="31">
        <v>204</v>
      </c>
      <c r="T14" s="27" t="s">
        <v>3018</v>
      </c>
      <c r="U14" s="27" t="s">
        <v>3018</v>
      </c>
      <c r="V14" s="27" t="s">
        <v>3154</v>
      </c>
    </row>
    <row r="15" spans="1:22" x14ac:dyDescent="0.4">
      <c r="B15" s="27" t="s">
        <v>3155</v>
      </c>
      <c r="C15" s="27" t="s">
        <v>3156</v>
      </c>
      <c r="D15" s="27" t="s">
        <v>3157</v>
      </c>
      <c r="E15" s="27" t="s">
        <v>3158</v>
      </c>
      <c r="F15" s="27" t="s">
        <v>3159</v>
      </c>
      <c r="G15" s="27" t="s">
        <v>3160</v>
      </c>
      <c r="H15" s="27" t="s">
        <v>3161</v>
      </c>
      <c r="I15" s="27" t="s">
        <v>3018</v>
      </c>
      <c r="J15" s="27">
        <v>1</v>
      </c>
      <c r="K15" s="27" t="s">
        <v>52</v>
      </c>
      <c r="L15" s="27">
        <v>2023</v>
      </c>
      <c r="M15" s="30">
        <v>45096</v>
      </c>
      <c r="N15" s="16"/>
      <c r="O15" s="13" t="s">
        <v>53</v>
      </c>
      <c r="P15" s="13" t="s">
        <v>3090</v>
      </c>
      <c r="Q15" s="27" t="s">
        <v>54</v>
      </c>
      <c r="R15" s="31">
        <v>118</v>
      </c>
      <c r="S15" s="31">
        <v>295</v>
      </c>
      <c r="T15" s="27" t="s">
        <v>3018</v>
      </c>
      <c r="U15" s="27" t="s">
        <v>3018</v>
      </c>
      <c r="V15" s="27" t="s">
        <v>3162</v>
      </c>
    </row>
    <row r="16" spans="1:22" x14ac:dyDescent="0.4">
      <c r="B16" s="27" t="s">
        <v>3032</v>
      </c>
      <c r="C16" s="27" t="s">
        <v>3033</v>
      </c>
      <c r="D16" s="27" t="s">
        <v>3034</v>
      </c>
      <c r="E16" s="27" t="s">
        <v>3035</v>
      </c>
      <c r="F16" s="27" t="s">
        <v>3036</v>
      </c>
      <c r="G16" s="27" t="s">
        <v>3018</v>
      </c>
      <c r="H16" s="27" t="s">
        <v>3018</v>
      </c>
      <c r="I16" s="27" t="s">
        <v>3037</v>
      </c>
      <c r="J16" s="27">
        <v>1</v>
      </c>
      <c r="K16" s="27" t="s">
        <v>52</v>
      </c>
      <c r="L16" s="27">
        <v>2022</v>
      </c>
      <c r="M16" s="30">
        <v>44893</v>
      </c>
      <c r="N16" s="16"/>
      <c r="O16" s="13" t="s">
        <v>87</v>
      </c>
      <c r="P16" s="13" t="s">
        <v>3018</v>
      </c>
      <c r="Q16" s="27" t="s">
        <v>54</v>
      </c>
      <c r="R16" s="31">
        <v>54</v>
      </c>
      <c r="S16" s="31">
        <v>119</v>
      </c>
      <c r="T16" s="27" t="s">
        <v>3018</v>
      </c>
      <c r="U16" s="27" t="s">
        <v>3018</v>
      </c>
      <c r="V16" s="27" t="s">
        <v>3038</v>
      </c>
    </row>
    <row r="17" spans="2:22" x14ac:dyDescent="0.4">
      <c r="B17" s="27" t="s">
        <v>3163</v>
      </c>
      <c r="C17" s="27" t="s">
        <v>3164</v>
      </c>
      <c r="D17" s="27" t="s">
        <v>3165</v>
      </c>
      <c r="E17" s="27" t="s">
        <v>3166</v>
      </c>
      <c r="F17" s="27" t="s">
        <v>3167</v>
      </c>
      <c r="G17" s="27" t="s">
        <v>3168</v>
      </c>
      <c r="H17" s="27" t="s">
        <v>3018</v>
      </c>
      <c r="I17" s="27" t="s">
        <v>3169</v>
      </c>
      <c r="J17" s="27">
        <v>1</v>
      </c>
      <c r="K17" s="27" t="s">
        <v>52</v>
      </c>
      <c r="L17" s="27">
        <v>2022</v>
      </c>
      <c r="M17" s="30">
        <v>44893</v>
      </c>
      <c r="N17" s="16"/>
      <c r="O17" s="13" t="s">
        <v>604</v>
      </c>
      <c r="P17" s="13" t="s">
        <v>3170</v>
      </c>
      <c r="Q17" s="27" t="s">
        <v>54</v>
      </c>
      <c r="R17" s="31">
        <v>78</v>
      </c>
      <c r="S17" s="31">
        <v>119</v>
      </c>
      <c r="T17" s="27" t="s">
        <v>3018</v>
      </c>
      <c r="U17" s="27" t="s">
        <v>3018</v>
      </c>
      <c r="V17" s="27" t="s">
        <v>3171</v>
      </c>
    </row>
    <row r="18" spans="2:22" x14ac:dyDescent="0.4">
      <c r="B18" s="27" t="s">
        <v>3172</v>
      </c>
      <c r="C18" s="27" t="s">
        <v>3173</v>
      </c>
      <c r="D18" s="27" t="s">
        <v>3174</v>
      </c>
      <c r="E18" s="27" t="s">
        <v>3175</v>
      </c>
      <c r="F18" s="27" t="s">
        <v>3176</v>
      </c>
      <c r="G18" s="27" t="s">
        <v>3177</v>
      </c>
      <c r="H18" s="27" t="s">
        <v>3178</v>
      </c>
      <c r="I18" s="27" t="s">
        <v>3018</v>
      </c>
      <c r="J18" s="27">
        <v>1</v>
      </c>
      <c r="K18" s="27" t="s">
        <v>52</v>
      </c>
      <c r="L18" s="27">
        <v>2023</v>
      </c>
      <c r="M18" s="30">
        <v>45096</v>
      </c>
      <c r="N18" s="16"/>
      <c r="O18" s="13" t="s">
        <v>604</v>
      </c>
      <c r="P18" s="13" t="s">
        <v>3179</v>
      </c>
      <c r="Q18" s="27" t="s">
        <v>54</v>
      </c>
      <c r="R18" s="31">
        <v>78</v>
      </c>
      <c r="S18" s="31">
        <v>234</v>
      </c>
      <c r="T18" s="27" t="s">
        <v>44</v>
      </c>
      <c r="U18" s="27" t="s">
        <v>410</v>
      </c>
      <c r="V18" s="27" t="s">
        <v>3180</v>
      </c>
    </row>
    <row r="19" spans="2:22" x14ac:dyDescent="0.4">
      <c r="B19" s="27" t="s">
        <v>3181</v>
      </c>
      <c r="C19" s="27" t="s">
        <v>3182</v>
      </c>
      <c r="D19" s="27" t="s">
        <v>3183</v>
      </c>
      <c r="E19" s="27" t="s">
        <v>3184</v>
      </c>
      <c r="F19" s="27" t="s">
        <v>3185</v>
      </c>
      <c r="G19" s="27" t="s">
        <v>3186</v>
      </c>
      <c r="H19" s="27" t="s">
        <v>3187</v>
      </c>
      <c r="I19" s="27" t="s">
        <v>3018</v>
      </c>
      <c r="J19" s="27">
        <v>1</v>
      </c>
      <c r="K19" s="27" t="s">
        <v>52</v>
      </c>
      <c r="L19" s="27">
        <v>2023</v>
      </c>
      <c r="M19" s="30"/>
      <c r="N19" s="16">
        <v>45061</v>
      </c>
      <c r="O19" s="13" t="s">
        <v>87</v>
      </c>
      <c r="P19" s="13" t="s">
        <v>3018</v>
      </c>
      <c r="Q19" s="27" t="s">
        <v>54</v>
      </c>
      <c r="R19" s="31">
        <v>68</v>
      </c>
      <c r="S19" s="31">
        <v>204</v>
      </c>
      <c r="T19" s="27" t="s">
        <v>3018</v>
      </c>
      <c r="U19" s="27"/>
      <c r="V19" s="27" t="s">
        <v>3188</v>
      </c>
    </row>
    <row r="20" spans="2:22" x14ac:dyDescent="0.4">
      <c r="B20" s="27" t="s">
        <v>3189</v>
      </c>
      <c r="C20" s="27" t="s">
        <v>3190</v>
      </c>
      <c r="D20" s="27" t="s">
        <v>3191</v>
      </c>
      <c r="E20" s="27" t="s">
        <v>3192</v>
      </c>
      <c r="F20" s="27" t="s">
        <v>3193</v>
      </c>
      <c r="G20" s="27" t="s">
        <v>3018</v>
      </c>
      <c r="H20" s="27" t="s">
        <v>3018</v>
      </c>
      <c r="I20" s="27" t="s">
        <v>482</v>
      </c>
      <c r="J20" s="27">
        <v>1</v>
      </c>
      <c r="K20" s="27" t="s">
        <v>52</v>
      </c>
      <c r="L20" s="27">
        <v>2024</v>
      </c>
      <c r="M20" s="30"/>
      <c r="N20" s="16">
        <v>45411</v>
      </c>
      <c r="O20" s="13" t="s">
        <v>604</v>
      </c>
      <c r="P20" s="13" t="s">
        <v>3194</v>
      </c>
      <c r="Q20" s="27" t="s">
        <v>54</v>
      </c>
      <c r="R20" s="31">
        <v>98</v>
      </c>
      <c r="S20" s="31">
        <v>299</v>
      </c>
      <c r="T20" s="27" t="s">
        <v>3018</v>
      </c>
      <c r="U20" s="27" t="s">
        <v>3018</v>
      </c>
      <c r="V20" s="27" t="s">
        <v>3195</v>
      </c>
    </row>
    <row r="21" spans="2:22" x14ac:dyDescent="0.4">
      <c r="B21" s="27" t="s">
        <v>3196</v>
      </c>
      <c r="C21" s="27" t="s">
        <v>3197</v>
      </c>
      <c r="D21" s="27" t="s">
        <v>3198</v>
      </c>
      <c r="E21" s="27" t="s">
        <v>3199</v>
      </c>
      <c r="F21" s="27" t="s">
        <v>3200</v>
      </c>
      <c r="G21" s="27" t="s">
        <v>3201</v>
      </c>
      <c r="H21" s="27" t="s">
        <v>3202</v>
      </c>
      <c r="I21" s="27" t="s">
        <v>3018</v>
      </c>
      <c r="J21" s="27">
        <v>1</v>
      </c>
      <c r="K21" s="27" t="s">
        <v>52</v>
      </c>
      <c r="L21" s="27">
        <v>2023</v>
      </c>
      <c r="M21" s="30">
        <v>44942</v>
      </c>
      <c r="N21" s="16"/>
      <c r="O21" s="13" t="s">
        <v>87</v>
      </c>
      <c r="P21" s="13" t="s">
        <v>3018</v>
      </c>
      <c r="Q21" s="27" t="s">
        <v>54</v>
      </c>
      <c r="R21" s="31">
        <v>78</v>
      </c>
      <c r="S21" s="31">
        <v>139</v>
      </c>
      <c r="T21" s="27" t="s">
        <v>3018</v>
      </c>
      <c r="U21" s="27" t="s">
        <v>3018</v>
      </c>
      <c r="V21" s="27" t="s">
        <v>3203</v>
      </c>
    </row>
    <row r="22" spans="2:22" x14ac:dyDescent="0.4">
      <c r="B22" s="27" t="s">
        <v>3204</v>
      </c>
      <c r="C22" s="27" t="s">
        <v>3205</v>
      </c>
      <c r="D22" s="27" t="s">
        <v>3206</v>
      </c>
      <c r="E22" s="27" t="s">
        <v>3207</v>
      </c>
      <c r="F22" s="27" t="s">
        <v>3208</v>
      </c>
      <c r="G22" s="27" t="s">
        <v>3209</v>
      </c>
      <c r="H22" s="27" t="s">
        <v>482</v>
      </c>
      <c r="I22" s="27" t="s">
        <v>3018</v>
      </c>
      <c r="J22" s="27">
        <v>1</v>
      </c>
      <c r="K22" s="27" t="s">
        <v>52</v>
      </c>
      <c r="L22" s="27">
        <v>2023</v>
      </c>
      <c r="M22" s="30"/>
      <c r="N22" s="16">
        <v>45173</v>
      </c>
      <c r="O22" s="13" t="s">
        <v>604</v>
      </c>
      <c r="P22" s="13" t="s">
        <v>3210</v>
      </c>
      <c r="Q22" s="27" t="s">
        <v>54</v>
      </c>
      <c r="R22" s="31">
        <v>118</v>
      </c>
      <c r="S22" s="31">
        <v>354</v>
      </c>
      <c r="T22" s="27" t="s">
        <v>3018</v>
      </c>
      <c r="U22" s="27" t="s">
        <v>3018</v>
      </c>
      <c r="V22" s="27" t="s">
        <v>3211</v>
      </c>
    </row>
    <row r="23" spans="2:22" x14ac:dyDescent="0.4">
      <c r="B23" s="27" t="s">
        <v>3046</v>
      </c>
      <c r="C23" s="27" t="s">
        <v>3047</v>
      </c>
      <c r="D23" s="27" t="s">
        <v>3048</v>
      </c>
      <c r="E23" s="27" t="s">
        <v>3049</v>
      </c>
      <c r="F23" s="27" t="s">
        <v>3050</v>
      </c>
      <c r="G23" s="27" t="s">
        <v>3051</v>
      </c>
      <c r="H23" s="27" t="s">
        <v>3052</v>
      </c>
      <c r="I23" s="27" t="s">
        <v>3018</v>
      </c>
      <c r="J23" s="27">
        <v>1</v>
      </c>
      <c r="K23" s="27" t="s">
        <v>52</v>
      </c>
      <c r="L23" s="27">
        <v>2023</v>
      </c>
      <c r="M23" s="30"/>
      <c r="N23" s="16">
        <v>45152</v>
      </c>
      <c r="O23" s="13" t="s">
        <v>87</v>
      </c>
      <c r="P23" s="13" t="s">
        <v>3018</v>
      </c>
      <c r="Q23" s="27" t="s">
        <v>54</v>
      </c>
      <c r="R23" s="31">
        <v>64</v>
      </c>
      <c r="S23" s="31">
        <v>192</v>
      </c>
      <c r="T23" s="27" t="s">
        <v>3018</v>
      </c>
      <c r="U23" s="27" t="s">
        <v>3018</v>
      </c>
      <c r="V23" s="27" t="s">
        <v>3053</v>
      </c>
    </row>
    <row r="24" spans="2:22" x14ac:dyDescent="0.4">
      <c r="B24" s="27" t="s">
        <v>3054</v>
      </c>
      <c r="C24" s="27" t="s">
        <v>3055</v>
      </c>
      <c r="D24" s="27" t="s">
        <v>3056</v>
      </c>
      <c r="E24" s="27" t="s">
        <v>3057</v>
      </c>
      <c r="F24" s="27" t="s">
        <v>3058</v>
      </c>
      <c r="G24" s="27" t="s">
        <v>3059</v>
      </c>
      <c r="H24" s="27" t="s">
        <v>3060</v>
      </c>
      <c r="I24" s="27" t="s">
        <v>3018</v>
      </c>
      <c r="J24" s="27">
        <v>1</v>
      </c>
      <c r="K24" s="27" t="s">
        <v>52</v>
      </c>
      <c r="L24" s="27">
        <v>2023</v>
      </c>
      <c r="M24" s="30"/>
      <c r="N24" s="16">
        <v>45243</v>
      </c>
      <c r="O24" s="13" t="s">
        <v>596</v>
      </c>
      <c r="P24" s="13" t="s">
        <v>3061</v>
      </c>
      <c r="Q24" s="27" t="s">
        <v>54</v>
      </c>
      <c r="R24" s="31">
        <v>14.9</v>
      </c>
      <c r="S24" s="31">
        <v>199</v>
      </c>
      <c r="T24" s="27" t="s">
        <v>3018</v>
      </c>
      <c r="U24" s="27" t="s">
        <v>3018</v>
      </c>
      <c r="V24" s="27" t="s">
        <v>3062</v>
      </c>
    </row>
    <row r="25" spans="2:22" x14ac:dyDescent="0.4">
      <c r="B25" s="27" t="s">
        <v>3212</v>
      </c>
      <c r="C25" s="27" t="s">
        <v>3213</v>
      </c>
      <c r="D25" s="27" t="s">
        <v>3214</v>
      </c>
      <c r="E25" s="27" t="s">
        <v>3215</v>
      </c>
      <c r="F25" s="27" t="s">
        <v>3216</v>
      </c>
      <c r="G25" s="27" t="s">
        <v>3217</v>
      </c>
      <c r="H25" s="27" t="s">
        <v>3018</v>
      </c>
      <c r="I25" s="27" t="s">
        <v>3218</v>
      </c>
      <c r="J25" s="27">
        <v>1</v>
      </c>
      <c r="K25" s="27" t="s">
        <v>52</v>
      </c>
      <c r="L25" s="27">
        <v>2023</v>
      </c>
      <c r="M25" s="30"/>
      <c r="N25" s="16">
        <v>45173</v>
      </c>
      <c r="O25" s="13" t="s">
        <v>604</v>
      </c>
      <c r="P25" s="13" t="s">
        <v>3219</v>
      </c>
      <c r="Q25" s="27" t="s">
        <v>54</v>
      </c>
      <c r="R25" s="31">
        <v>78</v>
      </c>
      <c r="S25" s="31">
        <v>234</v>
      </c>
      <c r="T25" s="27" t="s">
        <v>3018</v>
      </c>
      <c r="U25" s="27" t="s">
        <v>3018</v>
      </c>
      <c r="V25" s="27" t="s">
        <v>3220</v>
      </c>
    </row>
    <row r="26" spans="2:22" x14ac:dyDescent="0.4">
      <c r="B26" s="27" t="s">
        <v>3221</v>
      </c>
      <c r="C26" s="27" t="s">
        <v>3222</v>
      </c>
      <c r="D26" s="27" t="s">
        <v>3223</v>
      </c>
      <c r="E26" s="27" t="s">
        <v>3224</v>
      </c>
      <c r="F26" s="27" t="s">
        <v>3225</v>
      </c>
      <c r="G26" s="27" t="s">
        <v>3018</v>
      </c>
      <c r="H26" s="27" t="s">
        <v>3226</v>
      </c>
      <c r="I26" s="27" t="s">
        <v>3018</v>
      </c>
      <c r="J26" s="27">
        <v>1</v>
      </c>
      <c r="K26" s="27" t="s">
        <v>52</v>
      </c>
      <c r="L26" s="27">
        <v>2023</v>
      </c>
      <c r="M26" s="30"/>
      <c r="N26" s="16">
        <v>45166</v>
      </c>
      <c r="O26" s="13" t="s">
        <v>604</v>
      </c>
      <c r="P26" s="13" t="s">
        <v>3070</v>
      </c>
      <c r="Q26" s="27" t="s">
        <v>54</v>
      </c>
      <c r="R26" s="31">
        <v>68</v>
      </c>
      <c r="S26" s="31">
        <v>204</v>
      </c>
      <c r="T26" s="27" t="s">
        <v>3018</v>
      </c>
      <c r="U26" s="27" t="s">
        <v>3018</v>
      </c>
      <c r="V26" s="27" t="s">
        <v>3227</v>
      </c>
    </row>
    <row r="27" spans="2:22" x14ac:dyDescent="0.4">
      <c r="B27" s="27" t="s">
        <v>3072</v>
      </c>
      <c r="C27" s="27" t="s">
        <v>3073</v>
      </c>
      <c r="D27" s="27" t="s">
        <v>3074</v>
      </c>
      <c r="E27" s="27" t="s">
        <v>3075</v>
      </c>
      <c r="F27" s="27" t="s">
        <v>3076</v>
      </c>
      <c r="G27" s="27" t="s">
        <v>319</v>
      </c>
      <c r="H27" s="27" t="s">
        <v>3077</v>
      </c>
      <c r="I27" s="27" t="s">
        <v>3018</v>
      </c>
      <c r="J27" s="27">
        <v>1</v>
      </c>
      <c r="K27" s="27" t="s">
        <v>52</v>
      </c>
      <c r="L27" s="27">
        <v>2022</v>
      </c>
      <c r="M27" s="30">
        <v>44830</v>
      </c>
      <c r="N27" s="23"/>
      <c r="O27" s="20" t="s">
        <v>87</v>
      </c>
      <c r="P27" s="20" t="s">
        <v>3018</v>
      </c>
      <c r="Q27" s="27" t="s">
        <v>54</v>
      </c>
      <c r="R27" s="31">
        <v>74</v>
      </c>
      <c r="S27" s="31">
        <v>119</v>
      </c>
      <c r="T27" s="27" t="s">
        <v>3018</v>
      </c>
      <c r="U27" s="27" t="s">
        <v>3018</v>
      </c>
      <c r="V27" s="27" t="s">
        <v>3078</v>
      </c>
    </row>
    <row r="28" spans="2:22" x14ac:dyDescent="0.4">
      <c r="B28" s="27" t="s">
        <v>3228</v>
      </c>
      <c r="C28" s="27" t="s">
        <v>3229</v>
      </c>
      <c r="D28" s="27" t="s">
        <v>3230</v>
      </c>
      <c r="E28" s="27" t="s">
        <v>3231</v>
      </c>
      <c r="F28" s="27" t="s">
        <v>3232</v>
      </c>
      <c r="G28" s="27" t="s">
        <v>3233</v>
      </c>
      <c r="H28" s="27" t="s">
        <v>3234</v>
      </c>
      <c r="I28" s="27" t="s">
        <v>3018</v>
      </c>
      <c r="J28" s="27">
        <v>2</v>
      </c>
      <c r="K28" s="27" t="s">
        <v>3235</v>
      </c>
      <c r="L28" s="27">
        <v>2023</v>
      </c>
      <c r="M28" s="30"/>
      <c r="N28" s="30">
        <v>45173</v>
      </c>
      <c r="O28" s="27" t="s">
        <v>176</v>
      </c>
      <c r="P28" s="27" t="s">
        <v>3018</v>
      </c>
      <c r="Q28" s="27" t="s">
        <v>54</v>
      </c>
      <c r="R28" s="31">
        <v>24.9</v>
      </c>
      <c r="S28" s="31">
        <v>349</v>
      </c>
      <c r="T28" s="27" t="s">
        <v>3018</v>
      </c>
      <c r="U28" s="27" t="s">
        <v>3018</v>
      </c>
      <c r="V28" s="27" t="s">
        <v>3236</v>
      </c>
    </row>
    <row r="29" spans="2:22" x14ac:dyDescent="0.4">
      <c r="B29" s="27" t="s">
        <v>3237</v>
      </c>
      <c r="C29" s="27" t="s">
        <v>3238</v>
      </c>
      <c r="D29" s="27" t="s">
        <v>3239</v>
      </c>
      <c r="E29" s="27" t="s">
        <v>3240</v>
      </c>
      <c r="F29" s="27" t="s">
        <v>3241</v>
      </c>
      <c r="G29" s="27" t="s">
        <v>3242</v>
      </c>
      <c r="H29" s="27" t="s">
        <v>3243</v>
      </c>
      <c r="I29" s="27" t="s">
        <v>3018</v>
      </c>
      <c r="J29" s="27">
        <v>1</v>
      </c>
      <c r="K29" s="27" t="s">
        <v>52</v>
      </c>
      <c r="L29" s="27">
        <v>2023</v>
      </c>
      <c r="M29" s="30">
        <v>45076</v>
      </c>
      <c r="N29" s="30"/>
      <c r="O29" s="27" t="s">
        <v>87</v>
      </c>
      <c r="P29" s="27" t="s">
        <v>3018</v>
      </c>
      <c r="Q29" s="27" t="s">
        <v>54</v>
      </c>
      <c r="R29" s="31">
        <v>89</v>
      </c>
      <c r="S29" s="31">
        <v>267</v>
      </c>
      <c r="T29" s="27" t="s">
        <v>3018</v>
      </c>
      <c r="U29" s="27" t="s">
        <v>3018</v>
      </c>
      <c r="V29" s="27" t="s">
        <v>3244</v>
      </c>
    </row>
    <row r="32" spans="2:22" x14ac:dyDescent="0.4">
      <c r="B32" s="35" t="s">
        <v>128</v>
      </c>
    </row>
    <row r="33" spans="2:2" x14ac:dyDescent="0.4">
      <c r="B33" s="35" t="s">
        <v>133</v>
      </c>
    </row>
    <row r="34" spans="2:2" x14ac:dyDescent="0.4">
      <c r="B34" s="42" t="s">
        <v>3811</v>
      </c>
    </row>
  </sheetData>
  <hyperlinks>
    <hyperlink ref="B5" location="Übersicht!A1" display="zurück zur Übersicht" xr:uid="{D0F8378C-CFAD-4599-8A6D-10BA34A6F966}"/>
  </hyperlinks>
  <pageMargins left="0.7" right="0.7" top="0.78740157499999996" bottom="0.78740157499999996"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AA62C-945A-4589-896A-F2BFB9268E75}">
  <sheetPr>
    <tabColor theme="2" tint="-9.9978637043366805E-2"/>
  </sheetPr>
  <dimension ref="A1:V32"/>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2368.1</v>
      </c>
      <c r="H8" s="35"/>
      <c r="I8" s="35"/>
      <c r="J8" s="35"/>
      <c r="K8" s="35"/>
      <c r="L8" s="35"/>
    </row>
    <row r="9" spans="1:22" x14ac:dyDescent="0.4">
      <c r="D9" s="36"/>
      <c r="E9" s="36"/>
      <c r="F9" s="35" t="s">
        <v>131</v>
      </c>
      <c r="G9" s="44">
        <f>SUM(Tabelle35[VK Campuslizenz | Institutional Price])</f>
        <v>2786</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613</v>
      </c>
      <c r="C13" s="27" t="s">
        <v>614</v>
      </c>
      <c r="D13" s="28">
        <v>9783823395256</v>
      </c>
      <c r="E13" s="29" t="s">
        <v>615</v>
      </c>
      <c r="F13" s="27" t="s">
        <v>616</v>
      </c>
      <c r="G13" s="27" t="s">
        <v>311</v>
      </c>
      <c r="H13" s="27" t="s">
        <v>617</v>
      </c>
      <c r="I13" s="27"/>
      <c r="J13" s="27">
        <v>1</v>
      </c>
      <c r="K13" s="27" t="s">
        <v>52</v>
      </c>
      <c r="L13" s="27">
        <v>2023</v>
      </c>
      <c r="M13" s="30"/>
      <c r="N13" s="30">
        <v>45215</v>
      </c>
      <c r="O13" s="30" t="s">
        <v>176</v>
      </c>
      <c r="P13" s="27"/>
      <c r="Q13" s="27" t="s">
        <v>54</v>
      </c>
      <c r="R13" s="31">
        <v>24.99</v>
      </c>
      <c r="S13" s="32">
        <v>399</v>
      </c>
      <c r="T13" s="32"/>
      <c r="U13" s="33"/>
      <c r="V13" s="31" t="s">
        <v>618</v>
      </c>
    </row>
    <row r="14" spans="1:22" x14ac:dyDescent="0.4">
      <c r="B14" s="27" t="s">
        <v>619</v>
      </c>
      <c r="C14" s="27" t="s">
        <v>620</v>
      </c>
      <c r="D14" s="28">
        <v>9783823394778</v>
      </c>
      <c r="E14" s="29" t="s">
        <v>621</v>
      </c>
      <c r="F14" s="27" t="s">
        <v>622</v>
      </c>
      <c r="G14" s="27" t="s">
        <v>623</v>
      </c>
      <c r="H14" s="27"/>
      <c r="I14" s="27" t="s">
        <v>624</v>
      </c>
      <c r="J14" s="27">
        <v>1</v>
      </c>
      <c r="K14" s="27" t="s">
        <v>52</v>
      </c>
      <c r="L14" s="27">
        <v>2023</v>
      </c>
      <c r="M14" s="30">
        <v>44984</v>
      </c>
      <c r="N14" s="30"/>
      <c r="O14" s="30" t="s">
        <v>604</v>
      </c>
      <c r="P14" s="27">
        <v>23</v>
      </c>
      <c r="Q14" s="27" t="s">
        <v>54</v>
      </c>
      <c r="R14" s="31">
        <v>74</v>
      </c>
      <c r="S14" s="32">
        <v>139</v>
      </c>
      <c r="T14" s="32"/>
      <c r="U14" s="33"/>
      <c r="V14" s="31" t="s">
        <v>625</v>
      </c>
    </row>
    <row r="15" spans="1:22" x14ac:dyDescent="0.4">
      <c r="B15" s="27" t="s">
        <v>47</v>
      </c>
      <c r="C15" s="27" t="s">
        <v>48</v>
      </c>
      <c r="D15" s="28">
        <v>9783823395430</v>
      </c>
      <c r="E15" s="29" t="s">
        <v>49</v>
      </c>
      <c r="F15" s="27" t="s">
        <v>50</v>
      </c>
      <c r="G15" s="27"/>
      <c r="H15" s="27" t="s">
        <v>51</v>
      </c>
      <c r="I15" s="27"/>
      <c r="J15" s="27">
        <v>1</v>
      </c>
      <c r="K15" s="27" t="s">
        <v>52</v>
      </c>
      <c r="L15" s="27">
        <v>2022</v>
      </c>
      <c r="M15" s="30">
        <v>44697</v>
      </c>
      <c r="N15" s="30"/>
      <c r="O15" s="27" t="s">
        <v>53</v>
      </c>
      <c r="P15" s="27">
        <v>9</v>
      </c>
      <c r="Q15" s="27" t="s">
        <v>54</v>
      </c>
      <c r="R15" s="31">
        <v>58</v>
      </c>
      <c r="S15" s="32">
        <v>0</v>
      </c>
      <c r="T15" s="32" t="s">
        <v>44</v>
      </c>
      <c r="U15" s="33" t="s">
        <v>55</v>
      </c>
      <c r="V15" s="27" t="s">
        <v>56</v>
      </c>
    </row>
    <row r="16" spans="1:22" x14ac:dyDescent="0.4">
      <c r="B16" s="27" t="s">
        <v>81</v>
      </c>
      <c r="C16" s="27" t="s">
        <v>82</v>
      </c>
      <c r="D16" s="28">
        <v>9783823395676</v>
      </c>
      <c r="E16" s="29" t="s">
        <v>83</v>
      </c>
      <c r="F16" s="27" t="s">
        <v>84</v>
      </c>
      <c r="G16" s="27" t="s">
        <v>85</v>
      </c>
      <c r="H16" s="27" t="s">
        <v>86</v>
      </c>
      <c r="I16" s="27"/>
      <c r="J16" s="27">
        <v>1</v>
      </c>
      <c r="K16" s="27" t="s">
        <v>52</v>
      </c>
      <c r="L16" s="27">
        <v>2022</v>
      </c>
      <c r="M16" s="30">
        <v>44809</v>
      </c>
      <c r="N16" s="30"/>
      <c r="O16" s="30" t="s">
        <v>87</v>
      </c>
      <c r="P16" s="27"/>
      <c r="Q16" s="27" t="s">
        <v>54</v>
      </c>
      <c r="R16" s="31">
        <v>84</v>
      </c>
      <c r="S16" s="32">
        <v>119</v>
      </c>
      <c r="T16" s="32"/>
      <c r="U16" s="33"/>
      <c r="V16" s="31" t="s">
        <v>88</v>
      </c>
    </row>
    <row r="17" spans="2:22" x14ac:dyDescent="0.4">
      <c r="B17" s="27" t="s">
        <v>626</v>
      </c>
      <c r="C17" s="27" t="s">
        <v>627</v>
      </c>
      <c r="D17" s="28">
        <v>9783823395690</v>
      </c>
      <c r="E17" s="29" t="s">
        <v>628</v>
      </c>
      <c r="F17" s="27" t="s">
        <v>629</v>
      </c>
      <c r="G17" s="27" t="s">
        <v>630</v>
      </c>
      <c r="H17" s="27"/>
      <c r="I17" s="27" t="s">
        <v>535</v>
      </c>
      <c r="J17" s="27"/>
      <c r="K17" s="27" t="s">
        <v>52</v>
      </c>
      <c r="L17" s="27">
        <v>2022</v>
      </c>
      <c r="M17" s="30">
        <v>44795</v>
      </c>
      <c r="N17" s="30"/>
      <c r="O17" s="27" t="s">
        <v>87</v>
      </c>
      <c r="P17" s="27"/>
      <c r="Q17" s="27" t="s">
        <v>54</v>
      </c>
      <c r="R17" s="31">
        <v>68</v>
      </c>
      <c r="S17" s="32">
        <v>119</v>
      </c>
      <c r="T17" s="32"/>
      <c r="U17" s="33"/>
      <c r="V17" s="27" t="s">
        <v>631</v>
      </c>
    </row>
    <row r="18" spans="2:22" x14ac:dyDescent="0.4">
      <c r="B18" s="27" t="s">
        <v>632</v>
      </c>
      <c r="C18" s="27" t="s">
        <v>633</v>
      </c>
      <c r="D18" s="28">
        <v>9783823395317</v>
      </c>
      <c r="E18" s="29" t="s">
        <v>634</v>
      </c>
      <c r="F18" s="27" t="s">
        <v>635</v>
      </c>
      <c r="G18" s="27" t="s">
        <v>636</v>
      </c>
      <c r="H18" s="27"/>
      <c r="I18" s="27" t="s">
        <v>637</v>
      </c>
      <c r="J18" s="27">
        <v>1</v>
      </c>
      <c r="K18" s="27" t="s">
        <v>52</v>
      </c>
      <c r="L18" s="27">
        <v>2021</v>
      </c>
      <c r="M18" s="30">
        <v>44543</v>
      </c>
      <c r="N18" s="30"/>
      <c r="O18" s="27"/>
      <c r="P18" s="27"/>
      <c r="Q18" s="27" t="s">
        <v>54</v>
      </c>
      <c r="R18" s="31">
        <v>78</v>
      </c>
      <c r="S18" s="32">
        <v>119</v>
      </c>
      <c r="T18" s="32"/>
      <c r="U18" s="33"/>
      <c r="V18" s="27" t="s">
        <v>638</v>
      </c>
    </row>
    <row r="19" spans="2:22" x14ac:dyDescent="0.4">
      <c r="B19" s="27" t="s">
        <v>639</v>
      </c>
      <c r="C19" s="27" t="s">
        <v>640</v>
      </c>
      <c r="D19" s="28">
        <v>9783823394327</v>
      </c>
      <c r="E19" s="29" t="s">
        <v>641</v>
      </c>
      <c r="F19" s="27" t="s">
        <v>642</v>
      </c>
      <c r="G19" s="27" t="s">
        <v>643</v>
      </c>
      <c r="H19" s="27"/>
      <c r="I19" s="27" t="s">
        <v>644</v>
      </c>
      <c r="J19" s="27">
        <v>2</v>
      </c>
      <c r="K19" s="27" t="s">
        <v>645</v>
      </c>
      <c r="L19" s="27">
        <v>2022</v>
      </c>
      <c r="M19" s="30">
        <v>44641</v>
      </c>
      <c r="N19" s="30"/>
      <c r="O19" s="27"/>
      <c r="P19" s="27"/>
      <c r="Q19" s="27" t="s">
        <v>54</v>
      </c>
      <c r="R19" s="31">
        <v>49.99</v>
      </c>
      <c r="S19" s="32">
        <v>399</v>
      </c>
      <c r="T19" s="32"/>
      <c r="U19" s="33"/>
      <c r="V19" s="27" t="s">
        <v>646</v>
      </c>
    </row>
    <row r="20" spans="2:22" x14ac:dyDescent="0.4">
      <c r="B20" s="27" t="s">
        <v>647</v>
      </c>
      <c r="C20" s="27" t="s">
        <v>648</v>
      </c>
      <c r="D20" s="28">
        <v>9783823394617</v>
      </c>
      <c r="E20" s="29" t="s">
        <v>649</v>
      </c>
      <c r="F20" s="27" t="s">
        <v>650</v>
      </c>
      <c r="G20" s="27" t="s">
        <v>651</v>
      </c>
      <c r="H20" s="27"/>
      <c r="I20" s="27" t="s">
        <v>652</v>
      </c>
      <c r="J20" s="27">
        <v>1</v>
      </c>
      <c r="K20" s="27" t="s">
        <v>52</v>
      </c>
      <c r="L20" s="27">
        <v>2021</v>
      </c>
      <c r="M20" s="30">
        <v>44466</v>
      </c>
      <c r="N20" s="30"/>
      <c r="O20" s="27" t="s">
        <v>87</v>
      </c>
      <c r="P20" s="27"/>
      <c r="Q20" s="27" t="s">
        <v>54</v>
      </c>
      <c r="R20" s="31">
        <v>68</v>
      </c>
      <c r="S20" s="32">
        <v>119</v>
      </c>
      <c r="T20" s="32"/>
      <c r="U20" s="33"/>
      <c r="V20" s="27" t="s">
        <v>653</v>
      </c>
    </row>
    <row r="21" spans="2:22" x14ac:dyDescent="0.4">
      <c r="B21" s="27" t="s">
        <v>654</v>
      </c>
      <c r="C21" s="27" t="s">
        <v>655</v>
      </c>
      <c r="D21" s="28">
        <v>9783823395287</v>
      </c>
      <c r="E21" s="29" t="s">
        <v>656</v>
      </c>
      <c r="F21" s="27" t="s">
        <v>657</v>
      </c>
      <c r="G21" s="27" t="s">
        <v>658</v>
      </c>
      <c r="H21" s="27" t="s">
        <v>659</v>
      </c>
      <c r="I21" s="27"/>
      <c r="J21" s="27">
        <v>1</v>
      </c>
      <c r="K21" s="27" t="s">
        <v>52</v>
      </c>
      <c r="L21" s="27">
        <v>2022</v>
      </c>
      <c r="M21" s="30">
        <v>44711</v>
      </c>
      <c r="N21" s="30"/>
      <c r="O21" s="30" t="s">
        <v>87</v>
      </c>
      <c r="P21" s="27"/>
      <c r="Q21" s="27" t="s">
        <v>54</v>
      </c>
      <c r="R21" s="31">
        <v>68</v>
      </c>
      <c r="S21" s="32">
        <v>119</v>
      </c>
      <c r="T21" s="32"/>
      <c r="U21" s="33"/>
      <c r="V21" s="31" t="s">
        <v>660</v>
      </c>
    </row>
    <row r="22" spans="2:22" x14ac:dyDescent="0.4">
      <c r="B22" s="27" t="s">
        <v>97</v>
      </c>
      <c r="C22" s="27" t="s">
        <v>98</v>
      </c>
      <c r="D22" s="28">
        <v>9783823395478</v>
      </c>
      <c r="E22" s="29" t="s">
        <v>99</v>
      </c>
      <c r="F22" s="27" t="s">
        <v>100</v>
      </c>
      <c r="G22" s="27" t="s">
        <v>101</v>
      </c>
      <c r="H22" s="27" t="s">
        <v>102</v>
      </c>
      <c r="I22" s="27"/>
      <c r="J22" s="27">
        <v>1</v>
      </c>
      <c r="K22" s="27" t="s">
        <v>52</v>
      </c>
      <c r="L22" s="27">
        <v>2022</v>
      </c>
      <c r="M22" s="30">
        <v>44676</v>
      </c>
      <c r="N22" s="30"/>
      <c r="O22" s="27" t="s">
        <v>95</v>
      </c>
      <c r="P22" s="27">
        <v>12</v>
      </c>
      <c r="Q22" s="27" t="s">
        <v>54</v>
      </c>
      <c r="R22" s="31">
        <v>84</v>
      </c>
      <c r="S22" s="32">
        <v>149</v>
      </c>
      <c r="T22" s="32"/>
      <c r="U22" s="33"/>
      <c r="V22" s="27" t="s">
        <v>103</v>
      </c>
    </row>
    <row r="23" spans="2:22" x14ac:dyDescent="0.4">
      <c r="B23" s="27" t="s">
        <v>661</v>
      </c>
      <c r="C23" s="27" t="s">
        <v>662</v>
      </c>
      <c r="D23" s="28">
        <v>9783823395522</v>
      </c>
      <c r="E23" s="29" t="s">
        <v>663</v>
      </c>
      <c r="F23" s="27" t="s">
        <v>664</v>
      </c>
      <c r="G23" s="27" t="s">
        <v>665</v>
      </c>
      <c r="H23" s="27" t="s">
        <v>666</v>
      </c>
      <c r="I23" s="27"/>
      <c r="J23" s="27">
        <v>1</v>
      </c>
      <c r="K23" s="27" t="s">
        <v>52</v>
      </c>
      <c r="L23" s="27">
        <v>2022</v>
      </c>
      <c r="M23" s="30">
        <v>44641</v>
      </c>
      <c r="N23" s="30"/>
      <c r="O23" s="27" t="s">
        <v>667</v>
      </c>
      <c r="P23" s="27">
        <v>42</v>
      </c>
      <c r="Q23" s="27" t="s">
        <v>54</v>
      </c>
      <c r="R23" s="31">
        <v>68</v>
      </c>
      <c r="S23" s="32">
        <v>119</v>
      </c>
      <c r="T23" s="32"/>
      <c r="U23" s="33"/>
      <c r="V23" s="27" t="s">
        <v>668</v>
      </c>
    </row>
    <row r="24" spans="2:22" x14ac:dyDescent="0.4">
      <c r="B24" s="27" t="s">
        <v>669</v>
      </c>
      <c r="C24" s="27" t="s">
        <v>670</v>
      </c>
      <c r="D24" s="28">
        <v>9783823395133</v>
      </c>
      <c r="E24" s="29" t="s">
        <v>671</v>
      </c>
      <c r="F24" s="27" t="s">
        <v>672</v>
      </c>
      <c r="G24" s="27" t="s">
        <v>673</v>
      </c>
      <c r="H24" s="27" t="s">
        <v>674</v>
      </c>
      <c r="I24" s="27"/>
      <c r="J24" s="27">
        <v>1</v>
      </c>
      <c r="K24" s="27" t="s">
        <v>52</v>
      </c>
      <c r="L24" s="27">
        <v>2022</v>
      </c>
      <c r="M24" s="30">
        <v>44641</v>
      </c>
      <c r="N24" s="30"/>
      <c r="O24" s="30" t="s">
        <v>176</v>
      </c>
      <c r="P24" s="27"/>
      <c r="Q24" s="27" t="s">
        <v>54</v>
      </c>
      <c r="R24" s="31">
        <v>34.99</v>
      </c>
      <c r="S24" s="32">
        <v>399</v>
      </c>
      <c r="T24" s="32"/>
      <c r="U24" s="33"/>
      <c r="V24" s="31" t="s">
        <v>675</v>
      </c>
    </row>
    <row r="25" spans="2:22" x14ac:dyDescent="0.4">
      <c r="B25" s="27" t="s">
        <v>676</v>
      </c>
      <c r="C25" s="27" t="s">
        <v>677</v>
      </c>
      <c r="D25" s="28">
        <v>9783823395539</v>
      </c>
      <c r="E25" s="29" t="s">
        <v>678</v>
      </c>
      <c r="F25" s="27" t="s">
        <v>679</v>
      </c>
      <c r="G25" s="27" t="s">
        <v>680</v>
      </c>
      <c r="H25" s="27"/>
      <c r="I25" s="27" t="s">
        <v>681</v>
      </c>
      <c r="J25" s="27">
        <v>1</v>
      </c>
      <c r="K25" s="27" t="s">
        <v>52</v>
      </c>
      <c r="L25" s="27">
        <v>2022</v>
      </c>
      <c r="M25" s="30">
        <v>44697</v>
      </c>
      <c r="N25" s="30"/>
      <c r="O25" s="30" t="s">
        <v>87</v>
      </c>
      <c r="P25" s="27"/>
      <c r="Q25" s="27" t="s">
        <v>54</v>
      </c>
      <c r="R25" s="31">
        <v>58</v>
      </c>
      <c r="S25" s="32">
        <v>119</v>
      </c>
      <c r="T25" s="32"/>
      <c r="U25" s="33"/>
      <c r="V25" s="31" t="s">
        <v>682</v>
      </c>
    </row>
    <row r="26" spans="2:22" x14ac:dyDescent="0.4">
      <c r="B26" s="27" t="s">
        <v>104</v>
      </c>
      <c r="C26" s="27" t="s">
        <v>105</v>
      </c>
      <c r="D26" s="28">
        <v>9783823394747</v>
      </c>
      <c r="E26" s="29" t="s">
        <v>106</v>
      </c>
      <c r="F26" s="27" t="s">
        <v>107</v>
      </c>
      <c r="G26" s="27"/>
      <c r="H26" s="27"/>
      <c r="I26" s="27" t="s">
        <v>108</v>
      </c>
      <c r="J26" s="27">
        <v>1</v>
      </c>
      <c r="K26" s="27" t="s">
        <v>52</v>
      </c>
      <c r="L26" s="27">
        <v>2023</v>
      </c>
      <c r="M26" s="30"/>
      <c r="N26" s="30">
        <v>45215</v>
      </c>
      <c r="O26" s="27" t="s">
        <v>71</v>
      </c>
      <c r="P26" s="27"/>
      <c r="Q26" s="27" t="s">
        <v>54</v>
      </c>
      <c r="R26" s="31">
        <v>26.99</v>
      </c>
      <c r="S26" s="32">
        <v>349</v>
      </c>
      <c r="T26" s="32"/>
      <c r="U26" s="33"/>
      <c r="V26" s="27" t="s">
        <v>109</v>
      </c>
    </row>
    <row r="27" spans="2:22" x14ac:dyDescent="0.4">
      <c r="B27" s="27" t="s">
        <v>683</v>
      </c>
      <c r="C27" s="27" t="s">
        <v>684</v>
      </c>
      <c r="D27" s="28">
        <v>9783823395300</v>
      </c>
      <c r="E27" s="29" t="s">
        <v>685</v>
      </c>
      <c r="F27" s="27" t="s">
        <v>686</v>
      </c>
      <c r="G27" s="27" t="s">
        <v>687</v>
      </c>
      <c r="H27" s="27" t="s">
        <v>688</v>
      </c>
      <c r="I27" s="27"/>
      <c r="J27" s="27">
        <v>1</v>
      </c>
      <c r="K27" s="27" t="s">
        <v>52</v>
      </c>
      <c r="L27" s="27">
        <v>2022</v>
      </c>
      <c r="M27" s="30">
        <v>44697</v>
      </c>
      <c r="N27" s="30"/>
      <c r="O27" s="27" t="s">
        <v>87</v>
      </c>
      <c r="P27" s="27"/>
      <c r="Q27" s="27" t="s">
        <v>54</v>
      </c>
      <c r="R27" s="31">
        <v>78</v>
      </c>
      <c r="S27" s="32">
        <v>119</v>
      </c>
      <c r="T27" s="32"/>
      <c r="U27" s="33"/>
      <c r="V27" s="27" t="s">
        <v>689</v>
      </c>
    </row>
    <row r="28" spans="2:22" x14ac:dyDescent="0.4">
      <c r="B28" s="27" t="s">
        <v>690</v>
      </c>
      <c r="C28" s="27" t="s">
        <v>691</v>
      </c>
      <c r="D28" s="28">
        <v>9783823395157</v>
      </c>
      <c r="E28" s="29" t="s">
        <v>692</v>
      </c>
      <c r="F28" s="27" t="s">
        <v>693</v>
      </c>
      <c r="G28" s="27" t="s">
        <v>694</v>
      </c>
      <c r="H28" s="27"/>
      <c r="I28" s="27" t="s">
        <v>695</v>
      </c>
      <c r="J28" s="27">
        <v>1</v>
      </c>
      <c r="K28" s="27" t="s">
        <v>52</v>
      </c>
      <c r="L28" s="27">
        <v>2021</v>
      </c>
      <c r="M28" s="30">
        <v>44508</v>
      </c>
      <c r="N28" s="30"/>
      <c r="O28" s="27"/>
      <c r="P28" s="27"/>
      <c r="Q28" s="27" t="s">
        <v>54</v>
      </c>
      <c r="R28" s="31">
        <v>9.99</v>
      </c>
      <c r="S28" s="32">
        <v>0</v>
      </c>
      <c r="T28" s="32"/>
      <c r="U28" s="33"/>
      <c r="V28" s="27" t="s">
        <v>696</v>
      </c>
    </row>
    <row r="30" spans="2:22" x14ac:dyDescent="0.4">
      <c r="B30" s="35" t="s">
        <v>128</v>
      </c>
    </row>
    <row r="31" spans="2:22" x14ac:dyDescent="0.4">
      <c r="B31" s="35" t="s">
        <v>133</v>
      </c>
    </row>
    <row r="32" spans="2:22" x14ac:dyDescent="0.4">
      <c r="B32" s="42" t="s">
        <v>3801</v>
      </c>
    </row>
  </sheetData>
  <hyperlinks>
    <hyperlink ref="B5" location="Übersicht!A1" display="zurück zur Übersicht" xr:uid="{F9E662C5-06A5-418A-B9E8-3452362F4A4D}"/>
  </hyperlinks>
  <pageMargins left="0.7" right="0.7" top="0.78740157499999996" bottom="0.78740157499999996"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B4E9A-49DF-4A4A-8ADD-6AF8B68A6F96}">
  <sheetPr>
    <tabColor theme="2" tint="-0.499984740745262"/>
  </sheetPr>
  <dimension ref="A1:V54"/>
  <sheetViews>
    <sheetView showGridLines="0" workbookViewId="0">
      <selection activeCell="A4" sqref="A4"/>
    </sheetView>
  </sheetViews>
  <sheetFormatPr baseColWidth="10" defaultRowHeight="14.6" x14ac:dyDescent="0.4"/>
  <cols>
    <col min="2" max="2" width="16.3828125" customWidth="1"/>
    <col min="3" max="3" width="17.15234375" bestFit="1" customWidth="1"/>
    <col min="4" max="4" width="14.23046875" bestFit="1" customWidth="1"/>
    <col min="5" max="5" width="20.4609375" bestFit="1" customWidth="1"/>
    <col min="6" max="6" width="62.84375" customWidth="1"/>
    <col min="7" max="7" width="26.84375" customWidth="1"/>
    <col min="8" max="8" width="22.53515625" customWidth="1"/>
    <col min="9" max="9" width="19.53515625" customWidth="1"/>
    <col min="10" max="10" width="5.53515625" customWidth="1"/>
    <col min="11" max="11" width="21.69140625" customWidth="1"/>
    <col min="12" max="12" width="7.53515625" customWidth="1"/>
    <col min="13" max="13" width="13.921875" customWidth="1"/>
    <col min="14" max="14" width="14.69140625" customWidth="1"/>
    <col min="15" max="15" width="64" bestFit="1" customWidth="1"/>
    <col min="16" max="16" width="14.84375" customWidth="1"/>
    <col min="17" max="17" width="18.15234375" customWidth="1"/>
    <col min="18" max="18" width="20.23046875" customWidth="1"/>
    <col min="19" max="19" width="34.15234375" bestFit="1" customWidth="1"/>
    <col min="20" max="20" width="13.53515625" customWidth="1"/>
    <col min="21" max="21" width="40.23046875" customWidth="1"/>
    <col min="22" max="22" width="51.53515625" bestFit="1" customWidth="1"/>
  </cols>
  <sheetData>
    <row r="1" spans="1:22" x14ac:dyDescent="0.4">
      <c r="A1" s="35"/>
      <c r="B1" s="35"/>
      <c r="C1" s="36"/>
      <c r="D1" s="36"/>
      <c r="E1" s="36"/>
      <c r="F1" s="36"/>
      <c r="G1" s="35"/>
      <c r="H1" s="35"/>
      <c r="I1" s="35"/>
      <c r="J1" s="35"/>
      <c r="K1" s="35"/>
      <c r="L1" s="35"/>
    </row>
    <row r="2" spans="1:22" x14ac:dyDescent="0.4">
      <c r="A2" s="35"/>
      <c r="B2" s="35"/>
      <c r="C2" s="36"/>
      <c r="D2" s="36"/>
      <c r="E2" s="36"/>
      <c r="F2" s="36"/>
      <c r="G2" s="35"/>
      <c r="H2" s="35"/>
      <c r="I2" s="35"/>
      <c r="J2" s="35"/>
      <c r="K2" s="35"/>
      <c r="L2" s="35"/>
    </row>
    <row r="3" spans="1:22" x14ac:dyDescent="0.4">
      <c r="A3" s="35"/>
      <c r="B3" s="35"/>
      <c r="C3" s="36"/>
      <c r="D3" s="36"/>
      <c r="E3" s="36"/>
      <c r="F3" s="36"/>
      <c r="G3" s="35"/>
      <c r="H3" s="35"/>
      <c r="I3" s="35"/>
      <c r="J3" s="35"/>
      <c r="K3" s="35"/>
      <c r="L3" s="35"/>
    </row>
    <row r="4" spans="1:22" x14ac:dyDescent="0.4">
      <c r="A4" s="35"/>
      <c r="B4" s="35"/>
      <c r="C4" s="36"/>
      <c r="D4" s="36"/>
      <c r="E4" s="36"/>
      <c r="F4" s="36"/>
      <c r="G4" s="35"/>
      <c r="H4" s="35"/>
      <c r="I4" s="35"/>
      <c r="J4" s="35"/>
      <c r="K4" s="35"/>
      <c r="L4" s="35"/>
    </row>
    <row r="5" spans="1:22" x14ac:dyDescent="0.4">
      <c r="A5" s="35"/>
      <c r="B5" s="50" t="s">
        <v>130</v>
      </c>
      <c r="C5" s="36"/>
      <c r="D5" s="36"/>
      <c r="E5" s="36"/>
      <c r="F5" s="36"/>
      <c r="G5" s="35"/>
      <c r="H5" s="35"/>
      <c r="I5" s="35"/>
      <c r="J5" s="35"/>
      <c r="K5" s="35"/>
      <c r="L5" s="35"/>
    </row>
    <row r="6" spans="1:22" x14ac:dyDescent="0.4">
      <c r="B6" s="37"/>
      <c r="C6" s="38"/>
      <c r="D6" s="39"/>
      <c r="E6" s="36"/>
      <c r="F6" s="39"/>
      <c r="G6" s="35"/>
      <c r="H6" s="35"/>
      <c r="J6" s="35"/>
      <c r="K6" s="35"/>
      <c r="L6" s="35"/>
    </row>
    <row r="7" spans="1:22" x14ac:dyDescent="0.4">
      <c r="D7" s="39"/>
      <c r="F7" s="40" t="s">
        <v>132</v>
      </c>
      <c r="G7" s="54" t="s">
        <v>127</v>
      </c>
      <c r="H7" s="35"/>
      <c r="J7" s="35"/>
      <c r="K7" s="35"/>
      <c r="L7" s="35"/>
    </row>
    <row r="8" spans="1:22" x14ac:dyDescent="0.4">
      <c r="D8" s="36"/>
      <c r="E8" s="36"/>
      <c r="F8" s="41" t="s">
        <v>129</v>
      </c>
      <c r="G8" s="43">
        <f>SUM(S:S)*0.85</f>
        <v>2995.4</v>
      </c>
      <c r="H8" s="35"/>
      <c r="I8" s="35"/>
      <c r="J8" s="35"/>
      <c r="K8" s="35"/>
      <c r="L8" s="35"/>
    </row>
    <row r="9" spans="1:22" x14ac:dyDescent="0.4">
      <c r="D9" s="36"/>
      <c r="E9" s="36"/>
      <c r="F9" s="35" t="s">
        <v>131</v>
      </c>
      <c r="G9" s="44">
        <f>SUM(Tabelle36[VK Campuslizenz | Institutional Price])</f>
        <v>3524</v>
      </c>
      <c r="H9" s="35"/>
      <c r="I9" s="35"/>
      <c r="J9" s="35"/>
      <c r="K9" s="35"/>
      <c r="L9" s="35"/>
    </row>
    <row r="10" spans="1:22" x14ac:dyDescent="0.4">
      <c r="D10" s="36"/>
      <c r="E10" s="36"/>
      <c r="F10" s="35" t="s">
        <v>169</v>
      </c>
      <c r="G10" s="54" t="s">
        <v>380</v>
      </c>
      <c r="H10" s="35"/>
      <c r="I10" s="35"/>
      <c r="J10" s="35"/>
      <c r="K10" s="35"/>
      <c r="L10" s="35"/>
    </row>
    <row r="11" spans="1:22" x14ac:dyDescent="0.4">
      <c r="C11" s="39"/>
      <c r="D11" s="39"/>
      <c r="E11" s="39"/>
      <c r="F11" s="39"/>
    </row>
    <row r="12" spans="1:22" x14ac:dyDescent="0.4">
      <c r="B12" s="3" t="s">
        <v>26</v>
      </c>
      <c r="C12" s="3" t="s">
        <v>27</v>
      </c>
      <c r="D12" s="3" t="s">
        <v>28</v>
      </c>
      <c r="E12" s="3" t="s">
        <v>29</v>
      </c>
      <c r="F12" s="3" t="s">
        <v>30</v>
      </c>
      <c r="G12" s="3" t="s">
        <v>31</v>
      </c>
      <c r="H12" s="3" t="s">
        <v>32</v>
      </c>
      <c r="I12" s="3" t="s">
        <v>33</v>
      </c>
      <c r="J12" s="3" t="s">
        <v>34</v>
      </c>
      <c r="K12" s="3" t="s">
        <v>35</v>
      </c>
      <c r="L12" s="3" t="s">
        <v>36</v>
      </c>
      <c r="M12" s="3" t="s">
        <v>37</v>
      </c>
      <c r="N12" s="3" t="s">
        <v>38</v>
      </c>
      <c r="O12" s="3" t="s">
        <v>39</v>
      </c>
      <c r="P12" s="3" t="s">
        <v>40</v>
      </c>
      <c r="Q12" s="3" t="s">
        <v>41</v>
      </c>
      <c r="R12" s="3" t="s">
        <v>42</v>
      </c>
      <c r="S12" s="3" t="s">
        <v>43</v>
      </c>
      <c r="T12" s="4" t="s">
        <v>44</v>
      </c>
      <c r="U12" s="5" t="s">
        <v>45</v>
      </c>
      <c r="V12" s="3" t="s">
        <v>46</v>
      </c>
    </row>
    <row r="13" spans="1:22" x14ac:dyDescent="0.4">
      <c r="B13" s="27" t="s">
        <v>497</v>
      </c>
      <c r="C13" s="27" t="s">
        <v>498</v>
      </c>
      <c r="D13" s="28">
        <v>9783823393429</v>
      </c>
      <c r="E13" s="27" t="s">
        <v>499</v>
      </c>
      <c r="F13" s="27" t="s">
        <v>500</v>
      </c>
      <c r="G13" s="27"/>
      <c r="H13" s="27" t="s">
        <v>501</v>
      </c>
      <c r="I13" s="27"/>
      <c r="J13" s="27">
        <v>1</v>
      </c>
      <c r="K13" s="27" t="s">
        <v>52</v>
      </c>
      <c r="L13" s="27">
        <v>2023</v>
      </c>
      <c r="M13" s="30"/>
      <c r="N13" s="30">
        <v>45215</v>
      </c>
      <c r="O13" s="27" t="s">
        <v>205</v>
      </c>
      <c r="P13" s="27"/>
      <c r="Q13" s="27" t="s">
        <v>54</v>
      </c>
      <c r="R13" s="31">
        <v>78</v>
      </c>
      <c r="S13" s="32">
        <v>119</v>
      </c>
      <c r="T13" s="32"/>
      <c r="U13" s="33"/>
      <c r="V13" s="27" t="s">
        <v>502</v>
      </c>
    </row>
    <row r="14" spans="1:22" x14ac:dyDescent="0.4">
      <c r="B14" s="27" t="s">
        <v>503</v>
      </c>
      <c r="C14" s="27" t="s">
        <v>504</v>
      </c>
      <c r="D14" s="28">
        <v>9783823393344</v>
      </c>
      <c r="E14" s="27" t="s">
        <v>505</v>
      </c>
      <c r="F14" s="27" t="s">
        <v>506</v>
      </c>
      <c r="G14" s="27"/>
      <c r="H14" s="27" t="s">
        <v>507</v>
      </c>
      <c r="I14" s="27"/>
      <c r="J14" s="27">
        <v>1</v>
      </c>
      <c r="K14" s="27" t="s">
        <v>52</v>
      </c>
      <c r="L14" s="27">
        <v>2022</v>
      </c>
      <c r="M14" s="30">
        <v>44893</v>
      </c>
      <c r="N14" s="30"/>
      <c r="O14" s="27" t="s">
        <v>176</v>
      </c>
      <c r="P14" s="27"/>
      <c r="Q14" s="27" t="s">
        <v>54</v>
      </c>
      <c r="R14" s="31">
        <v>28.99</v>
      </c>
      <c r="S14" s="32">
        <v>329</v>
      </c>
      <c r="T14" s="32"/>
      <c r="U14" s="33"/>
      <c r="V14" s="27" t="s">
        <v>508</v>
      </c>
    </row>
    <row r="15" spans="1:22" x14ac:dyDescent="0.4">
      <c r="B15" s="27" t="s">
        <v>509</v>
      </c>
      <c r="C15" s="27" t="s">
        <v>510</v>
      </c>
      <c r="D15" s="28">
        <v>9783823395096</v>
      </c>
      <c r="E15" s="27" t="s">
        <v>511</v>
      </c>
      <c r="F15" s="27" t="s">
        <v>512</v>
      </c>
      <c r="G15" s="27"/>
      <c r="H15" s="27"/>
      <c r="I15" s="27" t="s">
        <v>501</v>
      </c>
      <c r="J15" s="27">
        <v>1</v>
      </c>
      <c r="K15" s="27" t="s">
        <v>52</v>
      </c>
      <c r="L15" s="27">
        <v>2023</v>
      </c>
      <c r="M15" s="30"/>
      <c r="N15" s="30">
        <v>45257</v>
      </c>
      <c r="O15" s="27" t="s">
        <v>513</v>
      </c>
      <c r="P15" s="27">
        <v>21</v>
      </c>
      <c r="Q15" s="27" t="s">
        <v>54</v>
      </c>
      <c r="R15" s="31">
        <v>58</v>
      </c>
      <c r="S15" s="32">
        <v>119</v>
      </c>
      <c r="T15" s="32"/>
      <c r="U15" s="33"/>
      <c r="V15" s="27" t="s">
        <v>514</v>
      </c>
    </row>
    <row r="16" spans="1:22" x14ac:dyDescent="0.4">
      <c r="B16" s="27" t="s">
        <v>199</v>
      </c>
      <c r="C16" s="27" t="s">
        <v>200</v>
      </c>
      <c r="D16" s="28">
        <v>9783823394990</v>
      </c>
      <c r="E16" s="27" t="s">
        <v>201</v>
      </c>
      <c r="F16" s="27" t="s">
        <v>202</v>
      </c>
      <c r="G16" s="27" t="s">
        <v>203</v>
      </c>
      <c r="H16" s="27" t="s">
        <v>204</v>
      </c>
      <c r="I16" s="27"/>
      <c r="J16" s="27">
        <v>1</v>
      </c>
      <c r="K16" s="27" t="s">
        <v>52</v>
      </c>
      <c r="L16" s="27">
        <v>2021</v>
      </c>
      <c r="M16" s="30">
        <v>44312</v>
      </c>
      <c r="N16" s="30"/>
      <c r="O16" s="27" t="s">
        <v>205</v>
      </c>
      <c r="P16" s="27"/>
      <c r="Q16" s="27" t="s">
        <v>54</v>
      </c>
      <c r="R16" s="31">
        <v>84</v>
      </c>
      <c r="S16" s="32">
        <v>126</v>
      </c>
      <c r="T16" s="32"/>
      <c r="U16" s="33"/>
      <c r="V16" s="27" t="s">
        <v>206</v>
      </c>
    </row>
    <row r="17" spans="2:22" x14ac:dyDescent="0.4">
      <c r="B17" s="27" t="s">
        <v>515</v>
      </c>
      <c r="C17" s="27" t="s">
        <v>516</v>
      </c>
      <c r="D17" s="28">
        <v>9783823394983</v>
      </c>
      <c r="E17" s="27" t="s">
        <v>517</v>
      </c>
      <c r="F17" s="27" t="s">
        <v>518</v>
      </c>
      <c r="G17" s="27" t="s">
        <v>519</v>
      </c>
      <c r="H17" s="27" t="s">
        <v>520</v>
      </c>
      <c r="I17" s="27"/>
      <c r="J17" s="27">
        <v>1</v>
      </c>
      <c r="K17" s="27" t="s">
        <v>52</v>
      </c>
      <c r="L17" s="27">
        <v>2021</v>
      </c>
      <c r="M17" s="30">
        <v>44326</v>
      </c>
      <c r="N17" s="30"/>
      <c r="O17" s="27" t="s">
        <v>521</v>
      </c>
      <c r="P17" s="27">
        <v>41</v>
      </c>
      <c r="Q17" s="27" t="s">
        <v>54</v>
      </c>
      <c r="R17" s="31">
        <v>58</v>
      </c>
      <c r="S17" s="32">
        <v>119</v>
      </c>
      <c r="T17" s="32"/>
      <c r="U17" s="33"/>
      <c r="V17" s="27" t="s">
        <v>522</v>
      </c>
    </row>
    <row r="18" spans="2:22" x14ac:dyDescent="0.4">
      <c r="B18" s="27" t="s">
        <v>523</v>
      </c>
      <c r="C18" s="27" t="s">
        <v>524</v>
      </c>
      <c r="D18" s="28">
        <v>9783823394549</v>
      </c>
      <c r="E18" s="27" t="s">
        <v>525</v>
      </c>
      <c r="F18" s="27" t="s">
        <v>526</v>
      </c>
      <c r="G18" s="27" t="s">
        <v>527</v>
      </c>
      <c r="H18" s="27"/>
      <c r="I18" s="27" t="s">
        <v>528</v>
      </c>
      <c r="J18" s="27">
        <v>1</v>
      </c>
      <c r="K18" s="27" t="s">
        <v>52</v>
      </c>
      <c r="L18" s="27">
        <v>2020</v>
      </c>
      <c r="M18" s="30">
        <v>44172</v>
      </c>
      <c r="N18" s="30"/>
      <c r="O18" s="27"/>
      <c r="P18" s="27"/>
      <c r="Q18" s="27" t="s">
        <v>54</v>
      </c>
      <c r="R18" s="31">
        <v>98</v>
      </c>
      <c r="S18" s="32">
        <v>147</v>
      </c>
      <c r="T18" s="32"/>
      <c r="U18" s="33"/>
      <c r="V18" s="27" t="s">
        <v>529</v>
      </c>
    </row>
    <row r="19" spans="2:22" x14ac:dyDescent="0.4">
      <c r="B19" s="27" t="s">
        <v>207</v>
      </c>
      <c r="C19" s="27" t="s">
        <v>208</v>
      </c>
      <c r="D19" s="28">
        <v>9783823392446</v>
      </c>
      <c r="E19" s="27" t="s">
        <v>209</v>
      </c>
      <c r="F19" s="27" t="s">
        <v>210</v>
      </c>
      <c r="G19" s="27"/>
      <c r="H19" s="27"/>
      <c r="I19" s="27" t="s">
        <v>211</v>
      </c>
      <c r="J19" s="27">
        <v>1</v>
      </c>
      <c r="K19" s="27" t="s">
        <v>52</v>
      </c>
      <c r="L19" s="27">
        <v>2021</v>
      </c>
      <c r="M19" s="30">
        <v>44284</v>
      </c>
      <c r="N19" s="30"/>
      <c r="O19" s="27" t="s">
        <v>176</v>
      </c>
      <c r="P19" s="27"/>
      <c r="Q19" s="27" t="s">
        <v>54</v>
      </c>
      <c r="R19" s="31">
        <v>26.99</v>
      </c>
      <c r="S19" s="32">
        <v>349</v>
      </c>
      <c r="T19" s="32"/>
      <c r="U19" s="33"/>
      <c r="V19" s="27" t="s">
        <v>212</v>
      </c>
    </row>
    <row r="20" spans="2:22" x14ac:dyDescent="0.4">
      <c r="B20" s="27" t="s">
        <v>213</v>
      </c>
      <c r="C20" s="27" t="s">
        <v>214</v>
      </c>
      <c r="D20" s="28">
        <v>9783823394518</v>
      </c>
      <c r="E20" s="27" t="s">
        <v>215</v>
      </c>
      <c r="F20" s="27" t="s">
        <v>216</v>
      </c>
      <c r="G20" s="27" t="s">
        <v>217</v>
      </c>
      <c r="H20" s="27" t="s">
        <v>218</v>
      </c>
      <c r="I20" s="27"/>
      <c r="J20" s="27">
        <v>1</v>
      </c>
      <c r="K20" s="27" t="s">
        <v>52</v>
      </c>
      <c r="L20" s="27">
        <v>2021</v>
      </c>
      <c r="M20" s="30">
        <v>44207</v>
      </c>
      <c r="N20" s="30"/>
      <c r="O20" s="27" t="s">
        <v>53</v>
      </c>
      <c r="P20" s="27">
        <v>7</v>
      </c>
      <c r="Q20" s="27" t="s">
        <v>54</v>
      </c>
      <c r="R20" s="31">
        <v>49</v>
      </c>
      <c r="S20" s="32">
        <v>123</v>
      </c>
      <c r="T20" s="32"/>
      <c r="U20" s="33"/>
      <c r="V20" s="27" t="s">
        <v>219</v>
      </c>
    </row>
    <row r="21" spans="2:22" x14ac:dyDescent="0.4">
      <c r="B21" s="27" t="s">
        <v>220</v>
      </c>
      <c r="C21" s="27" t="s">
        <v>221</v>
      </c>
      <c r="D21" s="28">
        <v>9783823395003</v>
      </c>
      <c r="E21" s="27" t="s">
        <v>222</v>
      </c>
      <c r="F21" s="27" t="s">
        <v>223</v>
      </c>
      <c r="G21" s="27" t="s">
        <v>224</v>
      </c>
      <c r="H21" s="27" t="s">
        <v>225</v>
      </c>
      <c r="I21" s="27"/>
      <c r="J21" s="27">
        <v>1</v>
      </c>
      <c r="K21" s="27" t="s">
        <v>52</v>
      </c>
      <c r="L21" s="27">
        <v>2021</v>
      </c>
      <c r="M21" s="30">
        <v>44347</v>
      </c>
      <c r="N21" s="30"/>
      <c r="O21" s="27" t="s">
        <v>205</v>
      </c>
      <c r="P21" s="27"/>
      <c r="Q21" s="27" t="s">
        <v>54</v>
      </c>
      <c r="R21" s="31">
        <v>78</v>
      </c>
      <c r="S21" s="32">
        <v>119</v>
      </c>
      <c r="T21" s="32"/>
      <c r="U21" s="33"/>
      <c r="V21" s="27" t="s">
        <v>226</v>
      </c>
    </row>
    <row r="22" spans="2:22" x14ac:dyDescent="0.4">
      <c r="B22" s="27" t="s">
        <v>530</v>
      </c>
      <c r="C22" s="27" t="s">
        <v>531</v>
      </c>
      <c r="D22" s="28">
        <v>9783823395058</v>
      </c>
      <c r="E22" s="27" t="s">
        <v>532</v>
      </c>
      <c r="F22" s="27" t="s">
        <v>533</v>
      </c>
      <c r="G22" s="27" t="s">
        <v>534</v>
      </c>
      <c r="H22" s="27"/>
      <c r="I22" s="27" t="s">
        <v>535</v>
      </c>
      <c r="J22" s="27">
        <v>1</v>
      </c>
      <c r="K22" s="27" t="s">
        <v>52</v>
      </c>
      <c r="L22" s="27">
        <v>2021</v>
      </c>
      <c r="M22" s="30">
        <v>44438</v>
      </c>
      <c r="N22" s="30"/>
      <c r="O22" s="27" t="s">
        <v>205</v>
      </c>
      <c r="P22" s="27"/>
      <c r="Q22" s="27" t="s">
        <v>54</v>
      </c>
      <c r="R22" s="31">
        <v>68</v>
      </c>
      <c r="S22" s="32">
        <v>119</v>
      </c>
      <c r="T22" s="32"/>
      <c r="U22" s="33"/>
      <c r="V22" s="27" t="s">
        <v>536</v>
      </c>
    </row>
    <row r="23" spans="2:22" x14ac:dyDescent="0.4">
      <c r="B23" s="27" t="s">
        <v>537</v>
      </c>
      <c r="C23" s="27" t="s">
        <v>538</v>
      </c>
      <c r="D23" s="28">
        <v>9783823394884</v>
      </c>
      <c r="E23" s="27" t="s">
        <v>539</v>
      </c>
      <c r="F23" s="27" t="s">
        <v>540</v>
      </c>
      <c r="G23" s="27" t="s">
        <v>541</v>
      </c>
      <c r="H23" s="27" t="s">
        <v>542</v>
      </c>
      <c r="I23" s="27"/>
      <c r="J23" s="27">
        <v>1</v>
      </c>
      <c r="K23" s="27" t="s">
        <v>52</v>
      </c>
      <c r="L23" s="27">
        <v>2021</v>
      </c>
      <c r="M23" s="30">
        <v>44354</v>
      </c>
      <c r="N23" s="30"/>
      <c r="O23" s="27"/>
      <c r="P23" s="27"/>
      <c r="Q23" s="27" t="s">
        <v>54</v>
      </c>
      <c r="R23" s="31">
        <v>29.9</v>
      </c>
      <c r="S23" s="32">
        <v>119</v>
      </c>
      <c r="T23" s="32"/>
      <c r="U23" s="33"/>
      <c r="V23" s="27" t="s">
        <v>543</v>
      </c>
    </row>
    <row r="24" spans="2:22" x14ac:dyDescent="0.4">
      <c r="B24" s="27" t="s">
        <v>234</v>
      </c>
      <c r="C24" s="27" t="s">
        <v>235</v>
      </c>
      <c r="D24" s="28">
        <v>9783823394273</v>
      </c>
      <c r="E24" s="27" t="s">
        <v>236</v>
      </c>
      <c r="F24" s="27" t="s">
        <v>237</v>
      </c>
      <c r="G24" s="27" t="s">
        <v>238</v>
      </c>
      <c r="H24" s="27" t="s">
        <v>239</v>
      </c>
      <c r="I24" s="27"/>
      <c r="J24" s="27">
        <v>1</v>
      </c>
      <c r="K24" s="27" t="s">
        <v>52</v>
      </c>
      <c r="L24" s="27">
        <v>2020</v>
      </c>
      <c r="M24" s="30">
        <v>44158</v>
      </c>
      <c r="N24" s="30"/>
      <c r="O24" s="27" t="s">
        <v>87</v>
      </c>
      <c r="P24" s="27"/>
      <c r="Q24" s="27" t="s">
        <v>54</v>
      </c>
      <c r="R24" s="31">
        <v>78</v>
      </c>
      <c r="S24" s="32">
        <v>119</v>
      </c>
      <c r="T24" s="32"/>
      <c r="U24" s="33"/>
      <c r="V24" s="27" t="s">
        <v>240</v>
      </c>
    </row>
    <row r="25" spans="2:22" x14ac:dyDescent="0.4">
      <c r="B25" s="27" t="s">
        <v>544</v>
      </c>
      <c r="C25" s="27" t="s">
        <v>545</v>
      </c>
      <c r="D25" s="28">
        <v>9783823394280</v>
      </c>
      <c r="E25" s="27" t="s">
        <v>546</v>
      </c>
      <c r="F25" s="27" t="s">
        <v>547</v>
      </c>
      <c r="G25" s="27" t="s">
        <v>548</v>
      </c>
      <c r="H25" s="27"/>
      <c r="I25" s="27" t="s">
        <v>549</v>
      </c>
      <c r="J25" s="27">
        <v>1</v>
      </c>
      <c r="K25" s="27" t="s">
        <v>52</v>
      </c>
      <c r="L25" s="27">
        <v>2021</v>
      </c>
      <c r="M25" s="30">
        <v>44417</v>
      </c>
      <c r="N25" s="30"/>
      <c r="O25" s="27" t="s">
        <v>513</v>
      </c>
      <c r="P25" s="27">
        <v>19</v>
      </c>
      <c r="Q25" s="27" t="s">
        <v>54</v>
      </c>
      <c r="R25" s="31">
        <v>78</v>
      </c>
      <c r="S25" s="32">
        <v>119</v>
      </c>
      <c r="T25" s="32" t="s">
        <v>44</v>
      </c>
      <c r="U25" s="33" t="s">
        <v>550</v>
      </c>
      <c r="V25" s="27" t="s">
        <v>551</v>
      </c>
    </row>
    <row r="26" spans="2:22" x14ac:dyDescent="0.4">
      <c r="B26" s="27" t="s">
        <v>552</v>
      </c>
      <c r="C26" s="27" t="s">
        <v>553</v>
      </c>
      <c r="D26" s="28">
        <v>9783823394945</v>
      </c>
      <c r="E26" s="27" t="s">
        <v>554</v>
      </c>
      <c r="F26" s="27" t="s">
        <v>555</v>
      </c>
      <c r="G26" s="27"/>
      <c r="H26" s="27"/>
      <c r="I26" s="27" t="s">
        <v>556</v>
      </c>
      <c r="J26" s="27">
        <v>1</v>
      </c>
      <c r="K26" s="27" t="s">
        <v>52</v>
      </c>
      <c r="L26" s="27">
        <v>2022</v>
      </c>
      <c r="M26" s="30">
        <v>44578</v>
      </c>
      <c r="N26" s="30"/>
      <c r="O26" s="27"/>
      <c r="P26" s="27"/>
      <c r="Q26" s="27" t="s">
        <v>54</v>
      </c>
      <c r="R26" s="31">
        <v>58</v>
      </c>
      <c r="S26" s="32">
        <v>0</v>
      </c>
      <c r="T26" s="32" t="s">
        <v>44</v>
      </c>
      <c r="U26" s="33" t="s">
        <v>55</v>
      </c>
      <c r="V26" s="27" t="s">
        <v>557</v>
      </c>
    </row>
    <row r="27" spans="2:22" x14ac:dyDescent="0.4">
      <c r="B27" s="27" t="s">
        <v>558</v>
      </c>
      <c r="C27" s="27" t="s">
        <v>559</v>
      </c>
      <c r="D27" s="28">
        <v>9783823393054</v>
      </c>
      <c r="E27" s="27" t="s">
        <v>560</v>
      </c>
      <c r="F27" s="27" t="s">
        <v>561</v>
      </c>
      <c r="G27" s="27"/>
      <c r="H27" s="27"/>
      <c r="I27" s="27" t="s">
        <v>562</v>
      </c>
      <c r="J27" s="27">
        <v>1</v>
      </c>
      <c r="K27" s="27" t="s">
        <v>52</v>
      </c>
      <c r="L27" s="27">
        <v>2021</v>
      </c>
      <c r="M27" s="30">
        <v>44417</v>
      </c>
      <c r="N27" s="30"/>
      <c r="O27" s="27" t="s">
        <v>513</v>
      </c>
      <c r="P27" s="27">
        <v>18</v>
      </c>
      <c r="Q27" s="27" t="s">
        <v>54</v>
      </c>
      <c r="R27" s="31">
        <v>68</v>
      </c>
      <c r="S27" s="32">
        <v>119</v>
      </c>
      <c r="T27" s="32"/>
      <c r="U27" s="33"/>
      <c r="V27" s="27" t="s">
        <v>563</v>
      </c>
    </row>
    <row r="28" spans="2:22" x14ac:dyDescent="0.4">
      <c r="B28" s="27" t="s">
        <v>564</v>
      </c>
      <c r="C28" s="27" t="s">
        <v>565</v>
      </c>
      <c r="D28" s="28">
        <v>9783823394969</v>
      </c>
      <c r="E28" s="27" t="s">
        <v>566</v>
      </c>
      <c r="F28" s="27" t="s">
        <v>567</v>
      </c>
      <c r="G28" s="27"/>
      <c r="H28" s="27"/>
      <c r="I28" s="27" t="s">
        <v>568</v>
      </c>
      <c r="J28" s="27">
        <v>1</v>
      </c>
      <c r="K28" s="27" t="s">
        <v>52</v>
      </c>
      <c r="L28" s="27">
        <v>2022</v>
      </c>
      <c r="M28" s="30">
        <v>44711</v>
      </c>
      <c r="N28" s="30"/>
      <c r="O28" s="27" t="s">
        <v>513</v>
      </c>
      <c r="P28" s="27">
        <v>22</v>
      </c>
      <c r="Q28" s="27" t="s">
        <v>54</v>
      </c>
      <c r="R28" s="31">
        <v>78</v>
      </c>
      <c r="S28" s="32">
        <v>119</v>
      </c>
      <c r="T28" s="32"/>
      <c r="U28" s="33"/>
      <c r="V28" s="27" t="s">
        <v>569</v>
      </c>
    </row>
    <row r="29" spans="2:22" x14ac:dyDescent="0.4">
      <c r="B29" s="27" t="s">
        <v>570</v>
      </c>
      <c r="C29" s="27" t="s">
        <v>571</v>
      </c>
      <c r="D29" s="28">
        <v>9783823394877</v>
      </c>
      <c r="E29" s="27" t="s">
        <v>572</v>
      </c>
      <c r="F29" s="27" t="s">
        <v>573</v>
      </c>
      <c r="G29" s="27" t="s">
        <v>574</v>
      </c>
      <c r="H29" s="27"/>
      <c r="I29" s="27" t="s">
        <v>575</v>
      </c>
      <c r="J29" s="27">
        <v>1</v>
      </c>
      <c r="K29" s="27" t="s">
        <v>52</v>
      </c>
      <c r="L29" s="27">
        <v>2022</v>
      </c>
      <c r="M29" s="30">
        <v>44620</v>
      </c>
      <c r="N29" s="30"/>
      <c r="O29" s="27" t="s">
        <v>513</v>
      </c>
      <c r="P29" s="27">
        <v>20</v>
      </c>
      <c r="Q29" s="27" t="s">
        <v>54</v>
      </c>
      <c r="R29" s="31">
        <v>82</v>
      </c>
      <c r="S29" s="32">
        <v>129</v>
      </c>
      <c r="T29" s="32"/>
      <c r="U29" s="33"/>
      <c r="V29" s="27" t="s">
        <v>576</v>
      </c>
    </row>
    <row r="30" spans="2:22" x14ac:dyDescent="0.4">
      <c r="B30" s="27" t="s">
        <v>577</v>
      </c>
      <c r="C30" s="27" t="s">
        <v>578</v>
      </c>
      <c r="D30" s="28">
        <v>9783823394266</v>
      </c>
      <c r="E30" s="27" t="s">
        <v>579</v>
      </c>
      <c r="F30" s="27" t="s">
        <v>580</v>
      </c>
      <c r="G30" s="27"/>
      <c r="H30" s="27" t="s">
        <v>581</v>
      </c>
      <c r="I30" s="27"/>
      <c r="J30" s="27">
        <v>2</v>
      </c>
      <c r="K30" s="27" t="s">
        <v>582</v>
      </c>
      <c r="L30" s="27">
        <v>2021</v>
      </c>
      <c r="M30" s="30">
        <v>44221</v>
      </c>
      <c r="N30" s="30"/>
      <c r="O30" s="27" t="s">
        <v>176</v>
      </c>
      <c r="P30" s="27"/>
      <c r="Q30" s="27" t="s">
        <v>54</v>
      </c>
      <c r="R30" s="31">
        <v>28.99</v>
      </c>
      <c r="S30" s="32">
        <v>329</v>
      </c>
      <c r="T30" s="32"/>
      <c r="U30" s="33"/>
      <c r="V30" s="31" t="s">
        <v>583</v>
      </c>
    </row>
    <row r="31" spans="2:22" x14ac:dyDescent="0.4">
      <c r="B31" s="27" t="s">
        <v>584</v>
      </c>
      <c r="C31" s="27" t="s">
        <v>585</v>
      </c>
      <c r="D31" s="28">
        <v>9783823393498</v>
      </c>
      <c r="E31" s="27" t="s">
        <v>586</v>
      </c>
      <c r="F31" s="27" t="s">
        <v>587</v>
      </c>
      <c r="G31" s="27"/>
      <c r="H31" s="27"/>
      <c r="I31" s="27" t="s">
        <v>588</v>
      </c>
      <c r="J31" s="27">
        <v>1</v>
      </c>
      <c r="K31" s="27" t="s">
        <v>52</v>
      </c>
      <c r="L31" s="27">
        <v>2021</v>
      </c>
      <c r="M31" s="30">
        <v>44375</v>
      </c>
      <c r="N31" s="30"/>
      <c r="O31" s="27" t="s">
        <v>589</v>
      </c>
      <c r="P31" s="27">
        <v>8</v>
      </c>
      <c r="Q31" s="27" t="s">
        <v>54</v>
      </c>
      <c r="R31" s="31">
        <v>78</v>
      </c>
      <c r="S31" s="32">
        <v>119</v>
      </c>
      <c r="T31" s="32"/>
      <c r="U31" s="33"/>
      <c r="V31" s="27" t="s">
        <v>590</v>
      </c>
    </row>
    <row r="32" spans="2:22" x14ac:dyDescent="0.4">
      <c r="B32" s="27" t="s">
        <v>591</v>
      </c>
      <c r="C32" s="27" t="s">
        <v>592</v>
      </c>
      <c r="D32" s="28">
        <v>9783823392651</v>
      </c>
      <c r="E32" s="27" t="s">
        <v>593</v>
      </c>
      <c r="F32" s="27" t="s">
        <v>594</v>
      </c>
      <c r="G32" s="27"/>
      <c r="H32" s="27" t="s">
        <v>595</v>
      </c>
      <c r="I32" s="27"/>
      <c r="J32" s="27">
        <v>1</v>
      </c>
      <c r="K32" s="27" t="s">
        <v>52</v>
      </c>
      <c r="L32" s="27">
        <v>2023</v>
      </c>
      <c r="M32" s="30">
        <v>44998</v>
      </c>
      <c r="N32" s="16"/>
      <c r="O32" s="27" t="s">
        <v>596</v>
      </c>
      <c r="P32" s="27"/>
      <c r="Q32" s="27" t="s">
        <v>54</v>
      </c>
      <c r="R32" s="31">
        <v>12.9</v>
      </c>
      <c r="S32" s="32">
        <v>199</v>
      </c>
      <c r="T32" s="32"/>
      <c r="U32" s="33"/>
      <c r="V32" s="27" t="s">
        <v>597</v>
      </c>
    </row>
    <row r="33" spans="2:22" x14ac:dyDescent="0.4">
      <c r="B33" s="27" t="s">
        <v>264</v>
      </c>
      <c r="C33" s="27" t="s">
        <v>265</v>
      </c>
      <c r="D33" s="28">
        <v>9783823394952</v>
      </c>
      <c r="E33" s="27" t="s">
        <v>266</v>
      </c>
      <c r="F33" s="27" t="s">
        <v>267</v>
      </c>
      <c r="G33" s="27"/>
      <c r="H33" s="27"/>
      <c r="I33" s="27" t="s">
        <v>268</v>
      </c>
      <c r="J33" s="27">
        <v>1</v>
      </c>
      <c r="K33" s="27" t="s">
        <v>52</v>
      </c>
      <c r="L33" s="27">
        <v>2021</v>
      </c>
      <c r="M33" s="30">
        <v>44347</v>
      </c>
      <c r="N33" s="30"/>
      <c r="O33" s="27" t="s">
        <v>247</v>
      </c>
      <c r="P33" s="27">
        <v>10</v>
      </c>
      <c r="Q33" s="27" t="s">
        <v>54</v>
      </c>
      <c r="R33" s="31">
        <v>39</v>
      </c>
      <c r="S33" s="32">
        <v>119</v>
      </c>
      <c r="T33" s="32"/>
      <c r="U33" s="33"/>
      <c r="V33" s="27" t="s">
        <v>269</v>
      </c>
    </row>
    <row r="34" spans="2:22" x14ac:dyDescent="0.4">
      <c r="B34" s="27" t="s">
        <v>270</v>
      </c>
      <c r="C34" s="27" t="s">
        <v>271</v>
      </c>
      <c r="D34" s="28">
        <v>9783823395010</v>
      </c>
      <c r="E34" s="27" t="s">
        <v>272</v>
      </c>
      <c r="F34" s="27" t="s">
        <v>273</v>
      </c>
      <c r="G34" s="27" t="s">
        <v>274</v>
      </c>
      <c r="H34" s="27" t="s">
        <v>275</v>
      </c>
      <c r="I34" s="27"/>
      <c r="J34" s="27">
        <v>2</v>
      </c>
      <c r="K34" s="27" t="s">
        <v>276</v>
      </c>
      <c r="L34" s="27">
        <v>2022</v>
      </c>
      <c r="M34" s="30">
        <v>44592</v>
      </c>
      <c r="N34" s="30"/>
      <c r="O34" s="27"/>
      <c r="P34" s="27"/>
      <c r="Q34" s="27" t="s">
        <v>54</v>
      </c>
      <c r="R34" s="31">
        <v>45</v>
      </c>
      <c r="S34" s="32">
        <v>119</v>
      </c>
      <c r="T34" s="32"/>
      <c r="U34" s="33"/>
      <c r="V34" s="27" t="s">
        <v>277</v>
      </c>
    </row>
    <row r="35" spans="2:22" x14ac:dyDescent="0.4">
      <c r="B35" s="27" t="s">
        <v>598</v>
      </c>
      <c r="C35" s="27" t="s">
        <v>599</v>
      </c>
      <c r="D35" s="28">
        <v>9783823394358</v>
      </c>
      <c r="E35" s="27" t="s">
        <v>600</v>
      </c>
      <c r="F35" s="27" t="s">
        <v>601</v>
      </c>
      <c r="G35" s="27" t="s">
        <v>602</v>
      </c>
      <c r="H35" s="27" t="s">
        <v>603</v>
      </c>
      <c r="I35" s="27"/>
      <c r="J35" s="27">
        <v>1</v>
      </c>
      <c r="K35" s="27" t="s">
        <v>52</v>
      </c>
      <c r="L35" s="27">
        <v>2021</v>
      </c>
      <c r="M35" s="30">
        <v>44242</v>
      </c>
      <c r="N35" s="30"/>
      <c r="O35" s="27" t="s">
        <v>604</v>
      </c>
      <c r="P35" s="27">
        <v>17</v>
      </c>
      <c r="Q35" s="27" t="s">
        <v>54</v>
      </c>
      <c r="R35" s="31">
        <v>78</v>
      </c>
      <c r="S35" s="32">
        <v>117</v>
      </c>
      <c r="T35" s="32"/>
      <c r="U35" s="33"/>
      <c r="V35" s="31" t="s">
        <v>605</v>
      </c>
    </row>
    <row r="36" spans="2:22" x14ac:dyDescent="0.4">
      <c r="B36" s="27" t="s">
        <v>606</v>
      </c>
      <c r="C36" s="27" t="s">
        <v>607</v>
      </c>
      <c r="D36" s="28">
        <v>9783823394372</v>
      </c>
      <c r="E36" s="27" t="s">
        <v>608</v>
      </c>
      <c r="F36" s="27" t="s">
        <v>609</v>
      </c>
      <c r="G36" s="27"/>
      <c r="H36" s="27" t="s">
        <v>610</v>
      </c>
      <c r="I36" s="27"/>
      <c r="J36" s="27">
        <v>1</v>
      </c>
      <c r="K36" s="27" t="s">
        <v>52</v>
      </c>
      <c r="L36" s="27">
        <v>2021</v>
      </c>
      <c r="M36" s="30">
        <v>44508</v>
      </c>
      <c r="N36" s="30"/>
      <c r="O36" s="27" t="s">
        <v>611</v>
      </c>
      <c r="P36" s="27"/>
      <c r="Q36" s="27" t="s">
        <v>54</v>
      </c>
      <c r="R36" s="31">
        <v>12.99</v>
      </c>
      <c r="S36" s="32">
        <v>129</v>
      </c>
      <c r="T36" s="32"/>
      <c r="U36" s="33"/>
      <c r="V36" s="27" t="s">
        <v>612</v>
      </c>
    </row>
    <row r="38" spans="2:22" x14ac:dyDescent="0.4">
      <c r="B38" s="35" t="s">
        <v>128</v>
      </c>
    </row>
    <row r="39" spans="2:22" x14ac:dyDescent="0.4">
      <c r="B39" s="35" t="s">
        <v>133</v>
      </c>
    </row>
    <row r="40" spans="2:22" x14ac:dyDescent="0.4">
      <c r="B40" s="42" t="s">
        <v>3801</v>
      </c>
    </row>
    <row r="52" spans="2:2" x14ac:dyDescent="0.4">
      <c r="B52" s="35" t="s">
        <v>128</v>
      </c>
    </row>
    <row r="53" spans="2:2" x14ac:dyDescent="0.4">
      <c r="B53" s="35" t="s">
        <v>133</v>
      </c>
    </row>
    <row r="54" spans="2:2" x14ac:dyDescent="0.4">
      <c r="B54" s="42" t="s">
        <v>168</v>
      </c>
    </row>
  </sheetData>
  <hyperlinks>
    <hyperlink ref="B5" location="Übersicht!A1" display="zurück zur Übersicht" xr:uid="{D2602B5C-6B04-42EA-8C25-0854F561B5E0}"/>
  </hyperlinks>
  <pageMargins left="0.7" right="0.7" top="0.78740157499999996" bottom="0.78740157499999996"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47</vt:i4>
      </vt:variant>
    </vt:vector>
  </HeadingPairs>
  <TitlesOfParts>
    <vt:vector size="47" baseType="lpstr">
      <vt:lpstr>Übersicht</vt:lpstr>
      <vt:lpstr>Anglistik 2023</vt:lpstr>
      <vt:lpstr>Anglistik 2022</vt:lpstr>
      <vt:lpstr>Anglistik 2021</vt:lpstr>
      <vt:lpstr>Anglistik 2020</vt:lpstr>
      <vt:lpstr>Bauwesen 2023</vt:lpstr>
      <vt:lpstr>Fremdsprachendidaktik 2023</vt:lpstr>
      <vt:lpstr>Fremdsprachendidaktik 2022</vt:lpstr>
      <vt:lpstr>Fremdsprachendidaktik 2021</vt:lpstr>
      <vt:lpstr>Fremdsprachendidaktik 2020</vt:lpstr>
      <vt:lpstr>Germanistik 2023</vt:lpstr>
      <vt:lpstr>Germanistik 2022</vt:lpstr>
      <vt:lpstr>Germanistik 2021</vt:lpstr>
      <vt:lpstr>Germanistik 2020</vt:lpstr>
      <vt:lpstr>Geschichte 2022</vt:lpstr>
      <vt:lpstr>Lehrbuch 2023</vt:lpstr>
      <vt:lpstr>Lehrbuch 2022</vt:lpstr>
      <vt:lpstr>Lehrbuch 2021</vt:lpstr>
      <vt:lpstr>Lehrbuch 2020</vt:lpstr>
      <vt:lpstr>Linguistik 2023</vt:lpstr>
      <vt:lpstr>Linguistik 2022</vt:lpstr>
      <vt:lpstr>Linguistik 2021</vt:lpstr>
      <vt:lpstr>Linguistik 2020</vt:lpstr>
      <vt:lpstr>Literaturwissenschaft 2023</vt:lpstr>
      <vt:lpstr>Literaturwissenschaft 2022</vt:lpstr>
      <vt:lpstr>Literaturwissenschaft 2021</vt:lpstr>
      <vt:lpstr>Literaturwissenschaft 2020</vt:lpstr>
      <vt:lpstr>Ratgeber 2022</vt:lpstr>
      <vt:lpstr>Ratgeber 2020</vt:lpstr>
      <vt:lpstr>Romanistik 2023</vt:lpstr>
      <vt:lpstr>Romanistik 2022</vt:lpstr>
      <vt:lpstr>Romanistik 2021</vt:lpstr>
      <vt:lpstr>Romanistik 2020</vt:lpstr>
      <vt:lpstr>Technik 2022</vt:lpstr>
      <vt:lpstr>Technik 2021</vt:lpstr>
      <vt:lpstr>Technik 2020</vt:lpstr>
      <vt:lpstr>Theologie 2023</vt:lpstr>
      <vt:lpstr>Theologie 2021</vt:lpstr>
      <vt:lpstr>Theologie 2020</vt:lpstr>
      <vt:lpstr>Tourismus 2023</vt:lpstr>
      <vt:lpstr>Tourismus 2022</vt:lpstr>
      <vt:lpstr>Tourismus 2021</vt:lpstr>
      <vt:lpstr>Tourismus 2020</vt:lpstr>
      <vt:lpstr>Wirtschaft 2023</vt:lpstr>
      <vt:lpstr>Wirtschaft 2022</vt:lpstr>
      <vt:lpstr>Wirtschaft 2021</vt:lpstr>
      <vt:lpstr>Wirtschaft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Maren Köpp</dc:creator>
  <cp:lastModifiedBy>Maren Köpp</cp:lastModifiedBy>
  <dcterms:created xsi:type="dcterms:W3CDTF">2022-12-15T12:47:30Z</dcterms:created>
  <dcterms:modified xsi:type="dcterms:W3CDTF">2024-03-22T07:59:25Z</dcterms:modified>
</cp:coreProperties>
</file>